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tabRatio="722" firstSheet="1" activeTab="8"/>
  </bookViews>
  <sheets>
    <sheet name="ANEXO I - TAB 1" sheetId="1" r:id="rId1"/>
    <sheet name="ANEXO I - TAB 2" sheetId="2" r:id="rId2"/>
    <sheet name="ANEXO I - TAB 3" sheetId="3" state="hidden" r:id="rId3"/>
    <sheet name="ANEXO II - TAB 1" sheetId="4" state="hidden" r:id="rId4"/>
    <sheet name="ANEXO II - TAB 2" sheetId="5" state="hidden" r:id="rId5"/>
    <sheet name="ANEXO II - TAB 3" sheetId="6" state="hidden" r:id="rId6"/>
    <sheet name="ANEXO III - TAB 1" sheetId="7" r:id="rId7"/>
    <sheet name="ANEXO IV - TAB 1" sheetId="8" state="hidden" r:id="rId8"/>
    <sheet name="ANEXO V - TAB 1" sheetId="9" r:id="rId9"/>
    <sheet name="ANEXO VI - TAB 2" sheetId="11" state="hidden" r:id="rId10"/>
  </sheets>
  <definedNames>
    <definedName name="_xlnm.Print_Titles" localSheetId="5">'ANEXO II - TAB 3'!$7:$9</definedName>
  </definedNames>
  <calcPr calcId="162913"/>
</workbook>
</file>

<file path=xl/calcChain.xml><?xml version="1.0" encoding="utf-8"?>
<calcChain xmlns="http://schemas.openxmlformats.org/spreadsheetml/2006/main">
  <c r="F14" i="4"/>
  <c r="W14" s="1"/>
  <c r="F15"/>
  <c r="P15" s="1"/>
  <c r="F16"/>
  <c r="V16" s="1"/>
  <c r="F17"/>
  <c r="V17" s="1"/>
  <c r="F18"/>
  <c r="U18" s="1"/>
  <c r="F19"/>
  <c r="O19" s="1"/>
  <c r="F20"/>
  <c r="F21"/>
  <c r="N21" s="1"/>
  <c r="F22"/>
  <c r="W22" s="1"/>
  <c r="F23"/>
  <c r="P23" s="1"/>
  <c r="F24"/>
  <c r="V24" s="1"/>
  <c r="F25"/>
  <c r="V25" s="1"/>
  <c r="F26"/>
  <c r="U26" s="1"/>
  <c r="F27"/>
  <c r="O27" s="1"/>
  <c r="F28"/>
  <c r="F29"/>
  <c r="N29" s="1"/>
  <c r="F30"/>
  <c r="W30" s="1"/>
  <c r="F31"/>
  <c r="G31" s="1"/>
  <c r="I31" s="1"/>
  <c r="F32"/>
  <c r="V32" s="1"/>
  <c r="F33"/>
  <c r="V33" s="1"/>
  <c r="F34"/>
  <c r="U34" s="1"/>
  <c r="F35"/>
  <c r="O35" s="1"/>
  <c r="F36"/>
  <c r="F37"/>
  <c r="N37" s="1"/>
  <c r="F38"/>
  <c r="W38" s="1"/>
  <c r="F39"/>
  <c r="G39" s="1"/>
  <c r="I39" s="1"/>
  <c r="F40"/>
  <c r="L40" s="1"/>
  <c r="F41"/>
  <c r="V41" s="1"/>
  <c r="F42"/>
  <c r="U42" s="1"/>
  <c r="F43"/>
  <c r="O43" s="1"/>
  <c r="F44"/>
  <c r="F45"/>
  <c r="N45" s="1"/>
  <c r="F46"/>
  <c r="W46" s="1"/>
  <c r="F47"/>
  <c r="G47" s="1"/>
  <c r="I47" s="1"/>
  <c r="F48"/>
  <c r="L48" s="1"/>
  <c r="F49"/>
  <c r="V49" s="1"/>
  <c r="F50"/>
  <c r="U50" s="1"/>
  <c r="F51"/>
  <c r="O51" s="1"/>
  <c r="F13"/>
  <c r="O13" s="1"/>
  <c r="U13"/>
  <c r="N13"/>
  <c r="M14"/>
  <c r="M15"/>
  <c r="M18"/>
  <c r="M20"/>
  <c r="M22"/>
  <c r="M23"/>
  <c r="M24"/>
  <c r="M26"/>
  <c r="M28"/>
  <c r="M30"/>
  <c r="M31"/>
  <c r="M32"/>
  <c r="M34"/>
  <c r="M36"/>
  <c r="M38"/>
  <c r="M39"/>
  <c r="M40"/>
  <c r="M42"/>
  <c r="M44"/>
  <c r="M46"/>
  <c r="M47"/>
  <c r="M48"/>
  <c r="M50"/>
  <c r="L14"/>
  <c r="L15"/>
  <c r="L18"/>
  <c r="L19"/>
  <c r="L22"/>
  <c r="L23"/>
  <c r="L26"/>
  <c r="L30"/>
  <c r="L31"/>
  <c r="L34"/>
  <c r="L35"/>
  <c r="L38"/>
  <c r="L39"/>
  <c r="L42"/>
  <c r="L46"/>
  <c r="L47"/>
  <c r="L50"/>
  <c r="L51"/>
  <c r="K14"/>
  <c r="K15"/>
  <c r="K18"/>
  <c r="K22"/>
  <c r="K23"/>
  <c r="K24"/>
  <c r="K25"/>
  <c r="K26"/>
  <c r="K30"/>
  <c r="K31"/>
  <c r="K32"/>
  <c r="K34"/>
  <c r="K38"/>
  <c r="K39"/>
  <c r="K42"/>
  <c r="K46"/>
  <c r="K47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M16" l="1"/>
  <c r="K49"/>
  <c r="K33"/>
  <c r="M45"/>
  <c r="M37"/>
  <c r="M29"/>
  <c r="M21"/>
  <c r="G46"/>
  <c r="I46" s="1"/>
  <c r="G38"/>
  <c r="I38" s="1"/>
  <c r="G30"/>
  <c r="I30" s="1"/>
  <c r="G22"/>
  <c r="I22" s="1"/>
  <c r="G14"/>
  <c r="I14" s="1"/>
  <c r="N44"/>
  <c r="N36"/>
  <c r="N28"/>
  <c r="N20"/>
  <c r="O50"/>
  <c r="O42"/>
  <c r="O34"/>
  <c r="O26"/>
  <c r="O18"/>
  <c r="P22"/>
  <c r="P14"/>
  <c r="Q31"/>
  <c r="Q23"/>
  <c r="Q15"/>
  <c r="R45"/>
  <c r="R37"/>
  <c r="R29"/>
  <c r="R21"/>
  <c r="T27"/>
  <c r="U49"/>
  <c r="U41"/>
  <c r="U33"/>
  <c r="U25"/>
  <c r="U17"/>
  <c r="V47"/>
  <c r="V39"/>
  <c r="V31"/>
  <c r="V23"/>
  <c r="V15"/>
  <c r="W45"/>
  <c r="W37"/>
  <c r="W29"/>
  <c r="W21"/>
  <c r="I50"/>
  <c r="G45"/>
  <c r="I45" s="1"/>
  <c r="G37"/>
  <c r="I37" s="1"/>
  <c r="G29"/>
  <c r="I29" s="1"/>
  <c r="G21"/>
  <c r="I21" s="1"/>
  <c r="N51"/>
  <c r="N43"/>
  <c r="N35"/>
  <c r="N27"/>
  <c r="N19"/>
  <c r="O49"/>
  <c r="O41"/>
  <c r="O33"/>
  <c r="O25"/>
  <c r="O17"/>
  <c r="P21"/>
  <c r="Q38"/>
  <c r="Q30"/>
  <c r="Q22"/>
  <c r="Q14"/>
  <c r="R44"/>
  <c r="T44" s="1"/>
  <c r="R36"/>
  <c r="T36" s="1"/>
  <c r="R28"/>
  <c r="T28" s="1"/>
  <c r="R20"/>
  <c r="T20" s="1"/>
  <c r="U48"/>
  <c r="U40"/>
  <c r="U32"/>
  <c r="U24"/>
  <c r="U16"/>
  <c r="V46"/>
  <c r="V38"/>
  <c r="V30"/>
  <c r="V22"/>
  <c r="V14"/>
  <c r="W44"/>
  <c r="W36"/>
  <c r="W28"/>
  <c r="W20"/>
  <c r="J51"/>
  <c r="K17"/>
  <c r="L43"/>
  <c r="L27"/>
  <c r="M51"/>
  <c r="M43"/>
  <c r="M35"/>
  <c r="M27"/>
  <c r="M19"/>
  <c r="G13"/>
  <c r="G44"/>
  <c r="I44" s="1"/>
  <c r="G36"/>
  <c r="I36" s="1"/>
  <c r="G28"/>
  <c r="G20"/>
  <c r="I20" s="1"/>
  <c r="N50"/>
  <c r="N42"/>
  <c r="N34"/>
  <c r="N26"/>
  <c r="N18"/>
  <c r="O48"/>
  <c r="O40"/>
  <c r="O32"/>
  <c r="O24"/>
  <c r="O16"/>
  <c r="P20"/>
  <c r="Q37"/>
  <c r="Q29"/>
  <c r="Q21"/>
  <c r="R51"/>
  <c r="T51" s="1"/>
  <c r="R43"/>
  <c r="T43" s="1"/>
  <c r="R35"/>
  <c r="T35" s="1"/>
  <c r="R27"/>
  <c r="R19"/>
  <c r="T19" s="1"/>
  <c r="T41"/>
  <c r="U47"/>
  <c r="U39"/>
  <c r="U31"/>
  <c r="U23"/>
  <c r="U15"/>
  <c r="V45"/>
  <c r="V37"/>
  <c r="V29"/>
  <c r="V21"/>
  <c r="W51"/>
  <c r="W43"/>
  <c r="W35"/>
  <c r="W27"/>
  <c r="W19"/>
  <c r="G51"/>
  <c r="G43"/>
  <c r="I43" s="1"/>
  <c r="G35"/>
  <c r="G27"/>
  <c r="I27" s="1"/>
  <c r="G19"/>
  <c r="I19" s="1"/>
  <c r="N49"/>
  <c r="N41"/>
  <c r="N33"/>
  <c r="N25"/>
  <c r="N17"/>
  <c r="O47"/>
  <c r="O39"/>
  <c r="O31"/>
  <c r="O23"/>
  <c r="O15"/>
  <c r="P19"/>
  <c r="Q36"/>
  <c r="Q28"/>
  <c r="Q20"/>
  <c r="R50"/>
  <c r="T50" s="1"/>
  <c r="R42"/>
  <c r="T42" s="1"/>
  <c r="R34"/>
  <c r="T34" s="1"/>
  <c r="R26"/>
  <c r="T26" s="1"/>
  <c r="R18"/>
  <c r="T18" s="1"/>
  <c r="U46"/>
  <c r="U38"/>
  <c r="U30"/>
  <c r="U22"/>
  <c r="U14"/>
  <c r="V44"/>
  <c r="V36"/>
  <c r="V28"/>
  <c r="V20"/>
  <c r="W50"/>
  <c r="W42"/>
  <c r="W34"/>
  <c r="W26"/>
  <c r="W18"/>
  <c r="K41"/>
  <c r="K16"/>
  <c r="K40"/>
  <c r="M49"/>
  <c r="M41"/>
  <c r="M33"/>
  <c r="M25"/>
  <c r="M17"/>
  <c r="G50"/>
  <c r="G42"/>
  <c r="I42" s="1"/>
  <c r="G34"/>
  <c r="G26"/>
  <c r="I26" s="1"/>
  <c r="G18"/>
  <c r="N48"/>
  <c r="N40"/>
  <c r="N32"/>
  <c r="N24"/>
  <c r="N16"/>
  <c r="O46"/>
  <c r="O38"/>
  <c r="O30"/>
  <c r="O22"/>
  <c r="O14"/>
  <c r="P18"/>
  <c r="Q35"/>
  <c r="Q27"/>
  <c r="Q19"/>
  <c r="R49"/>
  <c r="T49" s="1"/>
  <c r="R41"/>
  <c r="R33"/>
  <c r="T33" s="1"/>
  <c r="R25"/>
  <c r="T25" s="1"/>
  <c r="R17"/>
  <c r="T17" s="1"/>
  <c r="T39"/>
  <c r="U45"/>
  <c r="U37"/>
  <c r="U29"/>
  <c r="U21"/>
  <c r="V51"/>
  <c r="V43"/>
  <c r="V35"/>
  <c r="V27"/>
  <c r="V19"/>
  <c r="W49"/>
  <c r="W41"/>
  <c r="W33"/>
  <c r="W25"/>
  <c r="W17"/>
  <c r="G49"/>
  <c r="I49" s="1"/>
  <c r="G41"/>
  <c r="I41" s="1"/>
  <c r="G33"/>
  <c r="G25"/>
  <c r="I25" s="1"/>
  <c r="G17"/>
  <c r="I17" s="1"/>
  <c r="N47"/>
  <c r="N39"/>
  <c r="N31"/>
  <c r="N23"/>
  <c r="N15"/>
  <c r="O45"/>
  <c r="O37"/>
  <c r="O29"/>
  <c r="O21"/>
  <c r="P25"/>
  <c r="P17"/>
  <c r="Q34"/>
  <c r="Q26"/>
  <c r="Q18"/>
  <c r="R48"/>
  <c r="T48" s="1"/>
  <c r="R40"/>
  <c r="T40" s="1"/>
  <c r="R32"/>
  <c r="T32" s="1"/>
  <c r="R24"/>
  <c r="T24" s="1"/>
  <c r="R16"/>
  <c r="T16" s="1"/>
  <c r="U44"/>
  <c r="U36"/>
  <c r="U28"/>
  <c r="U20"/>
  <c r="V50"/>
  <c r="V42"/>
  <c r="V34"/>
  <c r="V26"/>
  <c r="V18"/>
  <c r="W48"/>
  <c r="W40"/>
  <c r="W32"/>
  <c r="W24"/>
  <c r="W16"/>
  <c r="I34"/>
  <c r="G48"/>
  <c r="I48" s="1"/>
  <c r="G40"/>
  <c r="I40" s="1"/>
  <c r="G32"/>
  <c r="G24"/>
  <c r="I24" s="1"/>
  <c r="G16"/>
  <c r="I16" s="1"/>
  <c r="N46"/>
  <c r="N38"/>
  <c r="N30"/>
  <c r="N22"/>
  <c r="N14"/>
  <c r="O44"/>
  <c r="O36"/>
  <c r="O28"/>
  <c r="O20"/>
  <c r="P24"/>
  <c r="P16"/>
  <c r="Q33"/>
  <c r="Q25"/>
  <c r="Q17"/>
  <c r="R47"/>
  <c r="T47" s="1"/>
  <c r="R39"/>
  <c r="R31"/>
  <c r="T31" s="1"/>
  <c r="R23"/>
  <c r="T23" s="1"/>
  <c r="R15"/>
  <c r="T15" s="1"/>
  <c r="T45"/>
  <c r="T37"/>
  <c r="T29"/>
  <c r="T21"/>
  <c r="U51"/>
  <c r="U43"/>
  <c r="U35"/>
  <c r="U27"/>
  <c r="U19"/>
  <c r="W47"/>
  <c r="W39"/>
  <c r="W31"/>
  <c r="W23"/>
  <c r="W15"/>
  <c r="K48"/>
  <c r="I18"/>
  <c r="G23"/>
  <c r="I23" s="1"/>
  <c r="G15"/>
  <c r="I15" s="1"/>
  <c r="Q32"/>
  <c r="Q24"/>
  <c r="Q16"/>
  <c r="R46"/>
  <c r="T46" s="1"/>
  <c r="R38"/>
  <c r="T38" s="1"/>
  <c r="R30"/>
  <c r="T30" s="1"/>
  <c r="R22"/>
  <c r="T22" s="1"/>
  <c r="R14"/>
  <c r="T14" s="1"/>
  <c r="V48"/>
  <c r="V40"/>
  <c r="J49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I32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G11" i="2"/>
  <c r="G9"/>
  <c r="G10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D9" i="2"/>
  <c r="D10"/>
  <c r="D11"/>
  <c r="D12"/>
  <c r="G12" s="1"/>
  <c r="H12"/>
  <c r="D13"/>
  <c r="G13" s="1"/>
  <c r="H13"/>
  <c r="D14"/>
  <c r="G14" s="1"/>
  <c r="H14"/>
  <c r="D15"/>
  <c r="G15" s="1"/>
  <c r="H15"/>
  <c r="D16"/>
  <c r="G16" s="1"/>
  <c r="H16"/>
  <c r="D17"/>
  <c r="G17" s="1"/>
  <c r="H17"/>
  <c r="D18"/>
  <c r="G18" s="1"/>
  <c r="H18"/>
  <c r="D19"/>
  <c r="G19" s="1"/>
  <c r="H19"/>
  <c r="D20"/>
  <c r="G20" s="1"/>
  <c r="H20"/>
  <c r="D21"/>
  <c r="G21" s="1"/>
  <c r="H21"/>
  <c r="D22"/>
  <c r="G22" s="1"/>
  <c r="H22"/>
  <c r="D23"/>
  <c r="G23" s="1"/>
  <c r="H23"/>
  <c r="D24"/>
  <c r="G24" s="1"/>
  <c r="H24"/>
  <c r="D25"/>
  <c r="G25" s="1"/>
  <c r="H25"/>
  <c r="D26"/>
  <c r="G26" s="1"/>
  <c r="H26"/>
  <c r="D27"/>
  <c r="G27" s="1"/>
  <c r="H27"/>
  <c r="D28"/>
  <c r="G28" s="1"/>
  <c r="H28"/>
  <c r="D29"/>
  <c r="G29" s="1"/>
  <c r="H29"/>
  <c r="D30"/>
  <c r="G30" s="1"/>
  <c r="H30"/>
  <c r="D31"/>
  <c r="G31" s="1"/>
  <c r="H31"/>
  <c r="D32"/>
  <c r="G32" s="1"/>
  <c r="H32"/>
  <c r="D33"/>
  <c r="G33" s="1"/>
  <c r="H33"/>
  <c r="D34"/>
  <c r="G34" s="1"/>
  <c r="H34"/>
  <c r="D35"/>
  <c r="G35" s="1"/>
  <c r="H35"/>
  <c r="D36"/>
  <c r="G36" s="1"/>
  <c r="H36"/>
  <c r="D37"/>
  <c r="G37" s="1"/>
  <c r="H37"/>
  <c r="D38"/>
  <c r="G38" s="1"/>
  <c r="H38"/>
  <c r="B39"/>
  <c r="C39"/>
  <c r="E39"/>
  <c r="F39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H39" i="2"/>
  <c r="M21" i="11"/>
  <c r="H35" i="3"/>
  <c r="D39" i="2"/>
  <c r="G39"/>
  <c r="I51" i="1" l="1"/>
  <c r="G51"/>
</calcChain>
</file>

<file path=xl/sharedStrings.xml><?xml version="1.0" encoding="utf-8"?>
<sst xmlns="http://schemas.openxmlformats.org/spreadsheetml/2006/main" count="351" uniqueCount="201">
  <si>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</si>
  <si>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</si>
  <si>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</si>
  <si>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</si>
  <si>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</si>
  <si>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</si>
  <si>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</si>
  <si>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</si>
  <si>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</si>
  <si>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</si>
  <si>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</si>
  <si>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</si>
  <si>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</si>
  <si>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</si>
  <si>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</si>
  <si>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</si>
  <si>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</si>
  <si>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</si>
  <si>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</si>
  <si>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</si>
  <si>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</si>
  <si>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</si>
  <si>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</si>
  <si>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</si>
  <si>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</si>
  <si>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</si>
  <si>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</si>
  <si>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</si>
  <si>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</si>
  <si>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</si>
  <si>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</si>
  <si>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</si>
  <si>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</si>
  <si>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</si>
  <si>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</si>
  <si>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</si>
  <si>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</si>
  <si>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</si>
  <si>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</si>
  <si>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</si>
  <si>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</si>
  <si>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</si>
  <si>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</si>
  <si>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</si>
  <si>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</si>
  <si>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</si>
  <si>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</si>
  <si>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</si>
  <si>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</si>
  <si>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</si>
  <si>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</si>
  <si>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</si>
  <si>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</si>
  <si>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</si>
  <si>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</si>
  <si>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</si>
  <si>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</si>
  <si>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</si>
  <si>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</si>
  <si>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</si>
  <si>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</si>
  <si>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</si>
  <si>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</si>
  <si>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</si>
  <si>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</si>
  <si>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</si>
  <si>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</si>
  <si>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</si>
  <si>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</si>
  <si>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</si>
  <si>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</si>
  <si>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</si>
  <si>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</si>
  <si>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</si>
  <si>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</si>
  <si>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</si>
  <si>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</si>
  <si>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</si>
  <si>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</si>
  <si>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</si>
  <si>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</si>
  <si>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</si>
  <si>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</si>
  <si>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</si>
  <si>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</si>
  <si>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</si>
  <si>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</si>
  <si>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</si>
  <si>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</si>
  <si>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</si>
  <si>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</si>
  <si>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</si>
  <si>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</si>
  <si>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</si>
  <si>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</si>
  <si>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</si>
  <si>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</si>
  <si>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</si>
  <si>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</si>
  <si>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</si>
  <si>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</si>
  <si>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</si>
  <si>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</si>
  <si>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</si>
  <si>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</si>
  <si>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</si>
  <si>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</si>
  <si>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</si>
  <si>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</si>
  <si>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</si>
  <si>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</si>
  <si>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</si>
  <si>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</si>
  <si>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</si>
  <si>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</si>
  <si>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</si>
  <si>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</si>
  <si>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</si>
  <si>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</si>
  <si>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</si>
  <si>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</si>
  <si>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</si>
  <si>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</si>
  <si>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</si>
  <si>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</si>
  <si>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</si>
  <si>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</si>
  <si>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</si>
  <si>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</si>
  <si>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</si>
  <si>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</si>
  <si>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</si>
  <si>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</si>
  <si>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</si>
  <si>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</si>
  <si>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</si>
  <si>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</si>
  <si>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</si>
  <si>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</si>
  <si>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</si>
  <si>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</si>
  <si>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</si>
  <si>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</si>
  <si>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</si>
  <si>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</si>
  <si>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</si>
  <si>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</si>
  <si>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</si>
  <si>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</si>
  <si>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</si>
  <si>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</si>
  <si>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</si>
  <si>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</si>
  <si>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</si>
  <si>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</si>
  <si>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</si>
  <si>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</si>
  <si>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</si>
  <si>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</si>
  <si>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</si>
  <si>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</si>
  <si>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</si>
  <si>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</si>
  <si>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</si>
  <si>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</si>
  <si>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</si>
  <si>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</si>
  <si>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</si>
  <si>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</si>
  <si>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</si>
  <si>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</si>
  <si>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</si>
  <si>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</si>
  <si>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</si>
  <si>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</si>
  <si>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</si>
  <si>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</si>
  <si>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</si>
  <si>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</si>
  <si>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</si>
  <si>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</si>
  <si>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</si>
  <si>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</si>
  <si>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</si>
  <si>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</si>
  <si>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</si>
  <si>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</si>
  <si>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</si>
  <si>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</si>
  <si>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</si>
  <si>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</si>
  <si>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</si>
  <si>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</si>
  <si>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</si>
  <si>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</si>
  <si>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</si>
  <si>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</si>
  <si>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POSIÇÃO: Abril/2020</t>
  </si>
  <si>
    <t>POSIÇÃO: ABRIL/2020</t>
  </si>
  <si>
    <t>PODER/ÓRGÃO/UNIDADE: Tribunal e Seções Judiciárias da 1ª Região</t>
  </si>
  <si>
    <t>ODER/ÓRGÃO/UNIDADE: Tribunal e Seções Judiciárias da 1ª Região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</si>
</sst>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452">
    <xf numFmtId="0" fontId="0" fillId="0" borderId="0" xfId="0"/>
    <xf numFmtId="0" fontId="52" fillId="0" borderId="0" xfId="0" applyFont="1" applyBorder="1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Border="1"/>
    <xf numFmtId="181" fontId="52" fillId="0" borderId="23" xfId="280" applyNumberFormat="1" applyFont="1" applyFill="1" applyBorder="1" applyAlignment="1" applyProtection="1">
      <alignment horizontal="center" wrapText="1"/>
    </xf>
    <xf numFmtId="181" fontId="52" fillId="0" borderId="19" xfId="280" applyNumberFormat="1" applyFont="1" applyFill="1" applyBorder="1" applyAlignment="1" applyProtection="1">
      <alignment horizont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181" fontId="52" fillId="8" borderId="24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181" fontId="53" fillId="8" borderId="17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181" fontId="53" fillId="8" borderId="20" xfId="280" applyNumberFormat="1" applyFont="1" applyFill="1" applyBorder="1" applyAlignment="1" applyProtection="1">
      <alignment horizontal="center" wrapText="1"/>
    </xf>
    <xf numFmtId="181" fontId="53" fillId="8" borderId="19" xfId="280" applyNumberFormat="1" applyFont="1" applyFill="1" applyBorder="1" applyAlignment="1" applyProtection="1">
      <alignment horizontal="center" wrapText="1"/>
    </xf>
    <xf numFmtId="181" fontId="53" fillId="8" borderId="24" xfId="280" applyNumberFormat="1" applyFont="1" applyFill="1" applyBorder="1" applyAlignment="1" applyProtection="1">
      <alignment horizontal="center" wrapText="1"/>
    </xf>
    <xf numFmtId="181" fontId="52" fillId="8" borderId="18" xfId="280" applyNumberFormat="1" applyFont="1" applyFill="1" applyBorder="1" applyAlignment="1" applyProtection="1">
      <alignment horizont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Fill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77" xfId="280" applyNumberFormat="1" applyFont="1" applyFill="1" applyBorder="1" applyAlignment="1" applyProtection="1">
      <alignment horizontal="center" wrapText="1"/>
    </xf>
    <xf numFmtId="181" fontId="53" fillId="8" borderId="77" xfId="280" applyNumberFormat="1" applyFont="1" applyFill="1" applyBorder="1" applyAlignment="1" applyProtection="1">
      <alignment horizontal="center" wrapText="1"/>
    </xf>
    <xf numFmtId="181" fontId="52" fillId="0" borderId="23" xfId="280" applyNumberFormat="1" applyFont="1" applyFill="1" applyBorder="1" applyAlignment="1" applyProtection="1">
      <alignment horizontal="left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7" xfId="0" applyFont="1" applyFill="1" applyBorder="1" applyAlignment="1">
      <alignment horizontal="center" vertical="center" textRotation="90" wrapText="1"/>
    </xf>
    <xf numFmtId="0" fontId="69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69" xfId="232" applyFont="1" applyBorder="1" applyAlignment="1">
      <alignment horizontal="center"/>
    </xf>
    <xf numFmtId="0" fontId="69" fillId="0" borderId="170" xfId="232" applyFont="1" applyBorder="1" applyAlignment="1">
      <alignment horizontal="center"/>
    </xf>
    <xf numFmtId="0" fontId="69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181" fontId="52" fillId="0" borderId="19" xfId="280" applyNumberFormat="1" applyFont="1" applyFill="1" applyBorder="1" applyAlignment="1" applyProtection="1">
      <alignment horizontal="center" wrapText="1"/>
      <protection locked="0"/>
    </xf>
    <xf numFmtId="181" fontId="52" fillId="0" borderId="17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center" wrapText="1"/>
      <protection locked="0"/>
    </xf>
    <xf numFmtId="181" fontId="52" fillId="0" borderId="77" xfId="280" applyNumberFormat="1" applyFont="1" applyFill="1" applyBorder="1" applyAlignment="1" applyProtection="1">
      <alignment horizontal="center" wrapText="1"/>
      <protection locked="0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 applyProtection="1">
      <alignment horizontal="center" vertical="center" wrapText="1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2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6" fillId="26" borderId="115" xfId="0" applyFont="1" applyFill="1" applyBorder="1" applyAlignment="1" applyProtection="1">
      <alignment horizontal="center" vertical="center" wrapText="1"/>
    </xf>
    <xf numFmtId="0" fontId="66" fillId="26" borderId="99" xfId="0" applyFont="1" applyFill="1" applyBorder="1" applyAlignment="1" applyProtection="1">
      <alignment horizontal="center" vertical="center" wrapText="1"/>
    </xf>
    <xf numFmtId="0" fontId="66" fillId="26" borderId="106" xfId="0" applyFont="1" applyFill="1" applyBorder="1" applyAlignment="1" applyProtection="1">
      <alignment horizontal="center" vertical="center" wrapText="1"/>
    </xf>
    <xf numFmtId="0" fontId="66" fillId="26" borderId="100" xfId="0" applyFont="1" applyFill="1" applyBorder="1" applyAlignment="1" applyProtection="1">
      <alignment horizontal="center" vertical="center" wrapText="1"/>
    </xf>
    <xf numFmtId="9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00" xfId="0" applyFont="1" applyFill="1" applyBorder="1" applyAlignment="1" applyProtection="1">
      <alignment horizontal="center" vertical="center" wrapText="1"/>
    </xf>
    <xf numFmtId="9" fontId="53" fillId="25" borderId="100" xfId="0" applyNumberFormat="1" applyFont="1" applyFill="1" applyBorder="1" applyAlignment="1" applyProtection="1">
      <alignment horizontal="center" vertical="center" wrapText="1"/>
    </xf>
    <xf numFmtId="184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4" fontId="53" fillId="25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Protection="1"/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181" fontId="52" fillId="35" borderId="145" xfId="280" applyNumberFormat="1" applyFont="1" applyFill="1" applyBorder="1" applyAlignment="1" applyProtection="1">
      <alignment horizontal="center" vertical="center" wrapText="1"/>
    </xf>
    <xf numFmtId="181" fontId="52" fillId="35" borderId="149" xfId="280" applyNumberFormat="1" applyFont="1" applyFill="1" applyBorder="1" applyAlignment="1" applyProtection="1">
      <alignment horizontal="center" vertical="center" wrapText="1"/>
    </xf>
    <xf numFmtId="181" fontId="52" fillId="35" borderId="154" xfId="280" applyNumberFormat="1" applyFont="1" applyFill="1" applyBorder="1" applyAlignment="1" applyProtection="1">
      <alignment horizontal="center" vertical="center" wrapText="1"/>
    </xf>
    <xf numFmtId="181" fontId="52" fillId="35" borderId="155" xfId="280" applyNumberFormat="1" applyFont="1" applyFill="1" applyBorder="1" applyAlignment="1" applyProtection="1">
      <alignment horizontal="center" vertical="center" wrapText="1"/>
    </xf>
    <xf numFmtId="181" fontId="52" fillId="35" borderId="166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35" borderId="162" xfId="280" applyNumberFormat="1" applyFont="1" applyFill="1" applyBorder="1" applyAlignment="1" applyProtection="1">
      <alignment horizontal="center" vertical="center" wrapText="1"/>
    </xf>
    <xf numFmtId="181" fontId="52" fillId="35" borderId="36" xfId="280" applyNumberFormat="1" applyFont="1" applyFill="1" applyBorder="1" applyAlignment="1" applyProtection="1">
      <alignment horizontal="center" vertical="center" wrapText="1"/>
    </xf>
    <xf numFmtId="181" fontId="52" fillId="35" borderId="56" xfId="280" applyNumberFormat="1" applyFont="1" applyFill="1" applyBorder="1" applyAlignment="1" applyProtection="1">
      <alignment horizontal="center" vertical="center" wrapText="1"/>
    </xf>
    <xf numFmtId="181" fontId="53" fillId="35" borderId="81" xfId="280" applyNumberFormat="1" applyFont="1" applyFill="1" applyBorder="1" applyAlignment="1" applyProtection="1">
      <alignment horizontal="center" vertical="center" wrapText="1"/>
    </xf>
    <xf numFmtId="181" fontId="53" fillId="35" borderId="61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right" vertical="center" wrapText="1"/>
    </xf>
    <xf numFmtId="181" fontId="52" fillId="35" borderId="146" xfId="280" applyNumberFormat="1" applyFont="1" applyFill="1" applyBorder="1" applyAlignment="1" applyProtection="1">
      <alignment horizontal="center" vertical="center" wrapText="1"/>
    </xf>
    <xf numFmtId="181" fontId="52" fillId="35" borderId="150" xfId="280" applyNumberFormat="1" applyFont="1" applyFill="1" applyBorder="1" applyAlignment="1" applyProtection="1">
      <alignment horizontal="center" vertical="center" wrapText="1"/>
    </xf>
    <xf numFmtId="181" fontId="52" fillId="35" borderId="156" xfId="280" applyNumberFormat="1" applyFont="1" applyFill="1" applyBorder="1" applyAlignment="1" applyProtection="1">
      <alignment horizontal="center" vertical="center" wrapText="1"/>
    </xf>
    <xf numFmtId="181" fontId="52" fillId="35" borderId="159" xfId="280" applyNumberFormat="1" applyFont="1" applyFill="1" applyBorder="1" applyAlignment="1" applyProtection="1">
      <alignment horizontal="center" vertical="center" wrapText="1"/>
    </xf>
    <xf numFmtId="181" fontId="52" fillId="35" borderId="167" xfId="280" applyNumberFormat="1" applyFont="1" applyFill="1" applyBorder="1" applyAlignment="1" applyProtection="1">
      <alignment horizontal="center" vertical="center" wrapText="1"/>
    </xf>
    <xf numFmtId="181" fontId="53" fillId="35" borderId="18" xfId="280" applyNumberFormat="1" applyFont="1" applyFill="1" applyBorder="1" applyAlignment="1" applyProtection="1">
      <alignment horizontal="center" vertical="center" wrapText="1"/>
    </xf>
    <xf numFmtId="181" fontId="52" fillId="35" borderId="163" xfId="280" applyNumberFormat="1" applyFont="1" applyFill="1" applyBorder="1" applyAlignment="1" applyProtection="1">
      <alignment horizontal="center" vertical="center" wrapText="1"/>
    </xf>
    <xf numFmtId="181" fontId="52" fillId="35" borderId="38" xfId="280" applyNumberFormat="1" applyFont="1" applyFill="1" applyBorder="1" applyAlignment="1" applyProtection="1">
      <alignment horizontal="center" vertical="center" wrapText="1"/>
    </xf>
    <xf numFmtId="181" fontId="52" fillId="35" borderId="58" xfId="280" applyNumberFormat="1" applyFont="1" applyFill="1" applyBorder="1" applyAlignment="1" applyProtection="1">
      <alignment horizontal="center" vertical="center" wrapText="1"/>
    </xf>
    <xf numFmtId="181" fontId="53" fillId="35" borderId="15" xfId="280" applyNumberFormat="1" applyFont="1" applyFill="1" applyBorder="1" applyAlignment="1" applyProtection="1">
      <alignment horizontal="center" vertical="center" wrapText="1"/>
    </xf>
    <xf numFmtId="181" fontId="53" fillId="35" borderId="62" xfId="280" applyNumberFormat="1" applyFont="1" applyFill="1" applyBorder="1" applyAlignment="1" applyProtection="1">
      <alignment horizontal="center" vertical="center" wrapText="1"/>
    </xf>
    <xf numFmtId="0" fontId="53" fillId="35" borderId="138" xfId="0" applyFont="1" applyFill="1" applyBorder="1" applyAlignment="1">
      <alignment horizontal="center" vertical="center" textRotation="90" wrapText="1"/>
    </xf>
    <xf numFmtId="183" fontId="53" fillId="35" borderId="138" xfId="282" applyNumberFormat="1" applyFont="1" applyFill="1" applyBorder="1" applyAlignment="1">
      <alignment horizontal="center" vertical="center" wrapText="1"/>
    </xf>
    <xf numFmtId="0" fontId="53" fillId="35" borderId="139" xfId="232" applyFont="1" applyFill="1" applyBorder="1" applyAlignment="1">
      <alignment horizontal="center"/>
    </xf>
    <xf numFmtId="181" fontId="53" fillId="35" borderId="19" xfId="280" applyNumberFormat="1" applyFont="1" applyFill="1" applyBorder="1" applyAlignment="1" applyProtection="1">
      <alignment horizontal="center" vertical="center" wrapText="1"/>
    </xf>
    <xf numFmtId="181" fontId="53" fillId="35" borderId="24" xfId="280" applyNumberFormat="1" applyFont="1" applyFill="1" applyBorder="1" applyAlignment="1" applyProtection="1">
      <alignment horizontal="center" vertical="center" wrapText="1"/>
    </xf>
    <xf numFmtId="0" fontId="53" fillId="35" borderId="137" xfId="0" applyFont="1" applyFill="1" applyBorder="1" applyAlignment="1">
      <alignment horizontal="center" vertical="center" textRotation="90" wrapText="1"/>
    </xf>
    <xf numFmtId="0" fontId="53" fillId="35" borderId="141" xfId="232" applyFont="1" applyFill="1" applyBorder="1" applyAlignment="1">
      <alignment horizontal="center"/>
    </xf>
    <xf numFmtId="181" fontId="53" fillId="35" borderId="135" xfId="280" applyNumberFormat="1" applyFont="1" applyFill="1" applyBorder="1" applyAlignment="1" applyProtection="1">
      <alignment horizontal="center" vertical="center" wrapText="1"/>
    </xf>
    <xf numFmtId="181" fontId="53" fillId="35" borderId="140" xfId="280" applyNumberFormat="1" applyFont="1" applyFill="1" applyBorder="1" applyAlignment="1" applyProtection="1">
      <alignment horizontal="center" vertical="center" wrapText="1"/>
    </xf>
    <xf numFmtId="181" fontId="53" fillId="35" borderId="63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center" vertical="center" wrapText="1"/>
    </xf>
    <xf numFmtId="0" fontId="53" fillId="35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2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70" fillId="0" borderId="0" xfId="0" applyFont="1" applyBorder="1" applyAlignment="1" applyProtection="1">
      <alignment horizontal="left"/>
    </xf>
    <xf numFmtId="183" fontId="69" fillId="0" borderId="128" xfId="282" applyNumberFormat="1" applyFont="1" applyBorder="1" applyAlignment="1">
      <alignment horizontal="center" vertical="center" wrapText="1"/>
    </xf>
    <xf numFmtId="183" fontId="69" fillId="0" borderId="129" xfId="282" applyNumberFormat="1" applyFont="1" applyBorder="1" applyAlignment="1">
      <alignment horizontal="center" vertical="center" wrapText="1"/>
    </xf>
    <xf numFmtId="183" fontId="69" fillId="0" borderId="130" xfId="282" applyNumberFormat="1" applyFont="1" applyBorder="1" applyAlignment="1">
      <alignment horizontal="center" vertical="center" wrapText="1"/>
    </xf>
    <xf numFmtId="183" fontId="69" fillId="0" borderId="126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5" borderId="107" xfId="0" applyFont="1" applyFill="1" applyBorder="1" applyAlignment="1">
      <alignment horizontal="right" vertical="center" wrapText="1"/>
    </xf>
    <xf numFmtId="0" fontId="53" fillId="35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69" fillId="0" borderId="131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25" borderId="121" xfId="0" applyFont="1" applyFill="1" applyBorder="1" applyAlignment="1" applyProtection="1">
      <alignment horizontal="center" vertical="center" wrapText="1"/>
    </xf>
    <xf numFmtId="0" fontId="53" fillId="25" borderId="111" xfId="0" applyFont="1" applyFill="1" applyBorder="1" applyAlignment="1" applyProtection="1">
      <alignment horizontal="center" vertical="center" wrapText="1"/>
    </xf>
    <xf numFmtId="0" fontId="53" fillId="27" borderId="111" xfId="0" applyFont="1" applyFill="1" applyBorder="1" applyAlignment="1" applyProtection="1">
      <alignment horizontal="center" vertical="center" wrapText="1"/>
    </xf>
    <xf numFmtId="0" fontId="53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66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3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3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3" fillId="25" borderId="99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53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7" fillId="25" borderId="122" xfId="0" applyFont="1" applyFill="1" applyBorder="1" applyAlignment="1" applyProtection="1">
      <alignment horizontal="center" vertical="center" wrapText="1"/>
    </xf>
    <xf numFmtId="0" fontId="67" fillId="25" borderId="10" xfId="0" applyFont="1" applyFill="1" applyBorder="1" applyAlignment="1" applyProtection="1">
      <alignment horizontal="center" vertical="center" wrapText="1"/>
    </xf>
    <xf numFmtId="0" fontId="67" fillId="25" borderId="123" xfId="0" applyFont="1" applyFill="1" applyBorder="1" applyAlignment="1" applyProtection="1">
      <alignment horizontal="center" vertical="center" wrapText="1"/>
    </xf>
    <xf numFmtId="0" fontId="67" fillId="25" borderId="110" xfId="0" applyFont="1" applyFill="1" applyBorder="1" applyAlignment="1" applyProtection="1">
      <alignment horizontal="center" vertical="center" wrapText="1"/>
    </xf>
    <xf numFmtId="0" fontId="67" fillId="25" borderId="116" xfId="0" applyFont="1" applyFill="1" applyBorder="1" applyAlignment="1" applyProtection="1">
      <alignment horizontal="center" vertical="center" wrapText="1"/>
    </xf>
    <xf numFmtId="0" fontId="53" fillId="31" borderId="117" xfId="0" applyFont="1" applyFill="1" applyBorder="1" applyAlignment="1" applyProtection="1">
      <alignment horizontal="center" vertical="center" wrapText="1"/>
    </xf>
    <xf numFmtId="0" fontId="53" fillId="25" borderId="108" xfId="0" applyFont="1" applyFill="1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20" xfId="0" applyFont="1" applyFill="1" applyBorder="1" applyAlignment="1" applyProtection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</xf>
    <xf numFmtId="0" fontId="68" fillId="0" borderId="123" xfId="0" applyFont="1" applyBorder="1" applyAlignment="1" applyProtection="1">
      <alignment horizontal="center" vertical="center" wrapText="1"/>
    </xf>
    <xf numFmtId="0" fontId="53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76" xfId="0" applyFont="1" applyBorder="1" applyAlignment="1">
      <alignment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4" fillId="0" borderId="72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7" fillId="24" borderId="73" xfId="0" applyFont="1" applyFill="1" applyBorder="1" applyAlignment="1">
      <alignment horizontal="center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opLeftCell="B26" workbookViewId="0">
      <selection activeCell="J51" sqref="J51:M51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2.75" customHeigh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5" customFormat="1" ht="12.75" customHeight="1">
      <c r="A4" s="330" t="s">
        <v>199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</row>
    <row r="5" spans="1:13" s="222" customFormat="1" ht="12.75" customHeight="1" thickBot="1">
      <c r="A5" s="221"/>
      <c r="B5" s="221"/>
      <c r="C5" s="221"/>
      <c r="D5" s="221"/>
      <c r="E5" s="221"/>
      <c r="F5" s="221"/>
      <c r="G5" s="221"/>
      <c r="H5" s="221"/>
      <c r="I5" s="221"/>
      <c r="L5" s="331" t="s">
        <v>197</v>
      </c>
      <c r="M5" s="331"/>
    </row>
    <row r="6" spans="1:13" ht="12.75" customHeight="1" thickTop="1">
      <c r="A6" s="343" t="s">
        <v>4</v>
      </c>
      <c r="B6" s="344"/>
      <c r="C6" s="344"/>
      <c r="D6" s="345"/>
      <c r="E6" s="349" t="s">
        <v>5</v>
      </c>
      <c r="F6" s="350"/>
      <c r="G6" s="350"/>
      <c r="H6" s="350"/>
      <c r="I6" s="351"/>
      <c r="J6" s="332" t="s">
        <v>6</v>
      </c>
      <c r="K6" s="333"/>
      <c r="L6" s="334"/>
      <c r="M6" s="335" t="s">
        <v>7</v>
      </c>
    </row>
    <row r="7" spans="1:13" ht="21" customHeight="1">
      <c r="A7" s="346"/>
      <c r="B7" s="347"/>
      <c r="C7" s="347"/>
      <c r="D7" s="348"/>
      <c r="E7" s="337" t="s">
        <v>8</v>
      </c>
      <c r="F7" s="338"/>
      <c r="G7" s="338"/>
      <c r="H7" s="338" t="s">
        <v>9</v>
      </c>
      <c r="I7" s="339" t="s">
        <v>10</v>
      </c>
      <c r="J7" s="337" t="s">
        <v>11</v>
      </c>
      <c r="K7" s="338" t="s">
        <v>12</v>
      </c>
      <c r="L7" s="340" t="s">
        <v>10</v>
      </c>
      <c r="M7" s="336"/>
    </row>
    <row r="8" spans="1:13" ht="44.45" customHeight="1">
      <c r="A8" s="174" t="s">
        <v>154</v>
      </c>
      <c r="B8" s="175" t="s">
        <v>155</v>
      </c>
      <c r="C8" s="175" t="s">
        <v>13</v>
      </c>
      <c r="D8" s="169" t="s">
        <v>14</v>
      </c>
      <c r="E8" s="174" t="s">
        <v>15</v>
      </c>
      <c r="F8" s="175" t="s">
        <v>16</v>
      </c>
      <c r="G8" s="168" t="s">
        <v>17</v>
      </c>
      <c r="H8" s="338"/>
      <c r="I8" s="339"/>
      <c r="J8" s="337"/>
      <c r="K8" s="338"/>
      <c r="L8" s="340"/>
      <c r="M8" s="336"/>
    </row>
    <row r="9" spans="1:13" s="7" customFormat="1" ht="12.75" customHeight="1">
      <c r="A9" s="355" t="s">
        <v>149</v>
      </c>
      <c r="B9" s="353" t="s">
        <v>153</v>
      </c>
      <c r="C9" s="352" t="s">
        <v>150</v>
      </c>
      <c r="D9" s="180">
        <v>13</v>
      </c>
      <c r="E9" s="181">
        <v>1663</v>
      </c>
      <c r="F9" s="182"/>
      <c r="G9" s="252">
        <f>E9+F9</f>
        <v>1663</v>
      </c>
      <c r="H9" s="248"/>
      <c r="I9" s="252">
        <f>G9+H9</f>
        <v>1663</v>
      </c>
      <c r="J9" s="181">
        <v>1055</v>
      </c>
      <c r="K9" s="182">
        <v>189</v>
      </c>
      <c r="L9" s="264">
        <f>J9+K9</f>
        <v>1244</v>
      </c>
      <c r="M9" s="201">
        <v>152</v>
      </c>
    </row>
    <row r="10" spans="1:13" s="7" customFormat="1" ht="12.75" customHeight="1">
      <c r="A10" s="356"/>
      <c r="B10" s="354"/>
      <c r="C10" s="326"/>
      <c r="D10" s="183">
        <v>12</v>
      </c>
      <c r="E10" s="184">
        <v>35</v>
      </c>
      <c r="F10" s="185"/>
      <c r="G10" s="253">
        <f t="shared" ref="G10:G33" si="0">E10+F10</f>
        <v>35</v>
      </c>
      <c r="H10" s="249"/>
      <c r="I10" s="253">
        <f t="shared" ref="I10:I49" si="1">G10+H10</f>
        <v>35</v>
      </c>
      <c r="J10" s="184">
        <v>2</v>
      </c>
      <c r="K10" s="185">
        <v>2</v>
      </c>
      <c r="L10" s="265">
        <f t="shared" ref="L10:L49" si="2">J10+K10</f>
        <v>4</v>
      </c>
      <c r="M10" s="202">
        <v>1</v>
      </c>
    </row>
    <row r="11" spans="1:13" s="7" customFormat="1" ht="12.75" customHeight="1">
      <c r="A11" s="356"/>
      <c r="B11" s="354"/>
      <c r="C11" s="327"/>
      <c r="D11" s="186">
        <v>11</v>
      </c>
      <c r="E11" s="187">
        <v>30</v>
      </c>
      <c r="F11" s="188"/>
      <c r="G11" s="254">
        <f t="shared" si="0"/>
        <v>30</v>
      </c>
      <c r="H11" s="249"/>
      <c r="I11" s="254">
        <f t="shared" si="1"/>
        <v>30</v>
      </c>
      <c r="J11" s="187">
        <v>2</v>
      </c>
      <c r="K11" s="188">
        <v>0</v>
      </c>
      <c r="L11" s="266">
        <f t="shared" si="2"/>
        <v>2</v>
      </c>
      <c r="M11" s="203">
        <v>0</v>
      </c>
    </row>
    <row r="12" spans="1:13" s="7" customFormat="1" ht="12.75" customHeight="1">
      <c r="A12" s="356"/>
      <c r="B12" s="354"/>
      <c r="C12" s="325" t="s">
        <v>151</v>
      </c>
      <c r="D12" s="180">
        <v>10</v>
      </c>
      <c r="E12" s="181">
        <v>144</v>
      </c>
      <c r="F12" s="182"/>
      <c r="G12" s="252">
        <f t="shared" si="0"/>
        <v>144</v>
      </c>
      <c r="H12" s="249"/>
      <c r="I12" s="252">
        <f t="shared" si="1"/>
        <v>144</v>
      </c>
      <c r="J12" s="181">
        <v>1</v>
      </c>
      <c r="K12" s="182">
        <v>0</v>
      </c>
      <c r="L12" s="264">
        <f t="shared" si="2"/>
        <v>1</v>
      </c>
      <c r="M12" s="201">
        <v>0</v>
      </c>
    </row>
    <row r="13" spans="1:13" s="7" customFormat="1" ht="12.75" customHeight="1">
      <c r="A13" s="356"/>
      <c r="B13" s="354"/>
      <c r="C13" s="326"/>
      <c r="D13" s="183">
        <v>9</v>
      </c>
      <c r="E13" s="184">
        <v>200</v>
      </c>
      <c r="F13" s="185"/>
      <c r="G13" s="253">
        <f t="shared" si="0"/>
        <v>200</v>
      </c>
      <c r="H13" s="249"/>
      <c r="I13" s="253">
        <f t="shared" si="1"/>
        <v>200</v>
      </c>
      <c r="J13" s="184">
        <v>2</v>
      </c>
      <c r="K13" s="185">
        <v>3</v>
      </c>
      <c r="L13" s="265">
        <f t="shared" si="2"/>
        <v>5</v>
      </c>
      <c r="M13" s="202">
        <v>1</v>
      </c>
    </row>
    <row r="14" spans="1:13" s="7" customFormat="1" ht="12.75" customHeight="1">
      <c r="A14" s="356"/>
      <c r="B14" s="354"/>
      <c r="C14" s="326"/>
      <c r="D14" s="183">
        <v>8</v>
      </c>
      <c r="E14" s="184">
        <v>167</v>
      </c>
      <c r="F14" s="185"/>
      <c r="G14" s="253">
        <f t="shared" si="0"/>
        <v>167</v>
      </c>
      <c r="H14" s="249"/>
      <c r="I14" s="253">
        <f t="shared" si="1"/>
        <v>167</v>
      </c>
      <c r="J14" s="184">
        <v>0</v>
      </c>
      <c r="K14" s="185">
        <v>4</v>
      </c>
      <c r="L14" s="265">
        <f t="shared" si="2"/>
        <v>4</v>
      </c>
      <c r="M14" s="202">
        <v>5</v>
      </c>
    </row>
    <row r="15" spans="1:13" s="7" customFormat="1" ht="12.75" customHeight="1">
      <c r="A15" s="356"/>
      <c r="B15" s="354"/>
      <c r="C15" s="326"/>
      <c r="D15" s="189">
        <v>7</v>
      </c>
      <c r="E15" s="190">
        <v>233</v>
      </c>
      <c r="F15" s="191"/>
      <c r="G15" s="255">
        <f t="shared" si="0"/>
        <v>233</v>
      </c>
      <c r="H15" s="249"/>
      <c r="I15" s="255">
        <f t="shared" si="1"/>
        <v>233</v>
      </c>
      <c r="J15" s="190">
        <v>4</v>
      </c>
      <c r="K15" s="191">
        <v>1</v>
      </c>
      <c r="L15" s="267">
        <f t="shared" si="2"/>
        <v>5</v>
      </c>
      <c r="M15" s="204">
        <v>1</v>
      </c>
    </row>
    <row r="16" spans="1:13" s="7" customFormat="1" ht="12.75" customHeight="1">
      <c r="A16" s="356"/>
      <c r="B16" s="354"/>
      <c r="C16" s="327"/>
      <c r="D16" s="186">
        <v>6</v>
      </c>
      <c r="E16" s="187">
        <v>190</v>
      </c>
      <c r="F16" s="188"/>
      <c r="G16" s="254">
        <f t="shared" si="0"/>
        <v>190</v>
      </c>
      <c r="H16" s="249"/>
      <c r="I16" s="254">
        <f t="shared" si="1"/>
        <v>190</v>
      </c>
      <c r="J16" s="187">
        <v>1</v>
      </c>
      <c r="K16" s="188">
        <v>1</v>
      </c>
      <c r="L16" s="266">
        <f t="shared" si="2"/>
        <v>2</v>
      </c>
      <c r="M16" s="203">
        <v>1</v>
      </c>
    </row>
    <row r="17" spans="1:13" s="7" customFormat="1" ht="12.75" customHeight="1">
      <c r="A17" s="356"/>
      <c r="B17" s="354"/>
      <c r="C17" s="325" t="s">
        <v>152</v>
      </c>
      <c r="D17" s="180">
        <v>5</v>
      </c>
      <c r="E17" s="181">
        <v>85</v>
      </c>
      <c r="F17" s="182"/>
      <c r="G17" s="252">
        <f t="shared" si="0"/>
        <v>85</v>
      </c>
      <c r="H17" s="249"/>
      <c r="I17" s="252">
        <f t="shared" si="1"/>
        <v>85</v>
      </c>
      <c r="J17" s="181">
        <v>0</v>
      </c>
      <c r="K17" s="182">
        <v>1</v>
      </c>
      <c r="L17" s="264">
        <f t="shared" si="2"/>
        <v>1</v>
      </c>
      <c r="M17" s="201">
        <v>0</v>
      </c>
    </row>
    <row r="18" spans="1:13" s="7" customFormat="1" ht="12.75" customHeight="1">
      <c r="A18" s="356"/>
      <c r="B18" s="354"/>
      <c r="C18" s="326"/>
      <c r="D18" s="183">
        <v>4</v>
      </c>
      <c r="E18" s="184">
        <v>69</v>
      </c>
      <c r="F18" s="185"/>
      <c r="G18" s="253">
        <f t="shared" si="0"/>
        <v>69</v>
      </c>
      <c r="H18" s="249"/>
      <c r="I18" s="253">
        <f t="shared" si="1"/>
        <v>69</v>
      </c>
      <c r="J18" s="184">
        <v>0</v>
      </c>
      <c r="K18" s="185">
        <v>0</v>
      </c>
      <c r="L18" s="265">
        <f t="shared" si="2"/>
        <v>0</v>
      </c>
      <c r="M18" s="202">
        <v>0</v>
      </c>
    </row>
    <row r="19" spans="1:13" s="7" customFormat="1" ht="12.75" customHeight="1">
      <c r="A19" s="356"/>
      <c r="B19" s="354"/>
      <c r="C19" s="326"/>
      <c r="D19" s="183">
        <v>3</v>
      </c>
      <c r="E19" s="184"/>
      <c r="F19" s="185">
        <v>44</v>
      </c>
      <c r="G19" s="253">
        <f>E19+F19</f>
        <v>44</v>
      </c>
      <c r="H19" s="249"/>
      <c r="I19" s="253">
        <f t="shared" si="1"/>
        <v>44</v>
      </c>
      <c r="J19" s="184">
        <v>0</v>
      </c>
      <c r="K19" s="185">
        <v>0</v>
      </c>
      <c r="L19" s="265">
        <f t="shared" si="2"/>
        <v>0</v>
      </c>
      <c r="M19" s="202">
        <v>0</v>
      </c>
    </row>
    <row r="20" spans="1:13" s="7" customFormat="1" ht="12.75" customHeight="1">
      <c r="A20" s="356"/>
      <c r="B20" s="354"/>
      <c r="C20" s="326"/>
      <c r="D20" s="183">
        <v>2</v>
      </c>
      <c r="E20" s="190"/>
      <c r="F20" s="191">
        <v>109</v>
      </c>
      <c r="G20" s="255">
        <f>E20+F20</f>
        <v>109</v>
      </c>
      <c r="H20" s="249"/>
      <c r="I20" s="255">
        <f t="shared" si="1"/>
        <v>109</v>
      </c>
      <c r="J20" s="190">
        <v>0</v>
      </c>
      <c r="K20" s="191">
        <v>0</v>
      </c>
      <c r="L20" s="267">
        <f t="shared" si="2"/>
        <v>0</v>
      </c>
      <c r="M20" s="204">
        <v>0</v>
      </c>
    </row>
    <row r="21" spans="1:13" s="7" customFormat="1" ht="12.75" customHeight="1">
      <c r="A21" s="356"/>
      <c r="B21" s="354"/>
      <c r="C21" s="326"/>
      <c r="D21" s="189">
        <v>1</v>
      </c>
      <c r="E21" s="196"/>
      <c r="F21" s="197">
        <v>44</v>
      </c>
      <c r="G21" s="256">
        <f>E21+F21</f>
        <v>44</v>
      </c>
      <c r="H21" s="197">
        <v>169</v>
      </c>
      <c r="I21" s="256">
        <f t="shared" si="1"/>
        <v>213</v>
      </c>
      <c r="J21" s="196">
        <v>0</v>
      </c>
      <c r="K21" s="197">
        <v>0</v>
      </c>
      <c r="L21" s="268">
        <f t="shared" si="2"/>
        <v>0</v>
      </c>
      <c r="M21" s="207">
        <v>0</v>
      </c>
    </row>
    <row r="22" spans="1:13" s="178" customFormat="1" ht="12.75" customHeight="1">
      <c r="A22" s="179"/>
      <c r="B22" s="275"/>
      <c r="C22" s="276"/>
      <c r="D22" s="277" t="s">
        <v>192</v>
      </c>
      <c r="E22" s="278">
        <f>SUM(E9:E21)</f>
        <v>2816</v>
      </c>
      <c r="F22" s="257">
        <f>SUM(F9:F21)</f>
        <v>197</v>
      </c>
      <c r="G22" s="257">
        <f t="shared" ref="G22:M22" si="3">SUM(G9:G21)</f>
        <v>3013</v>
      </c>
      <c r="H22" s="261">
        <f t="shared" si="3"/>
        <v>169</v>
      </c>
      <c r="I22" s="257">
        <f t="shared" si="3"/>
        <v>3182</v>
      </c>
      <c r="J22" s="278">
        <f t="shared" si="3"/>
        <v>1067</v>
      </c>
      <c r="K22" s="257">
        <f t="shared" si="3"/>
        <v>201</v>
      </c>
      <c r="L22" s="269">
        <f t="shared" si="3"/>
        <v>1268</v>
      </c>
      <c r="M22" s="279">
        <f t="shared" si="3"/>
        <v>161</v>
      </c>
    </row>
    <row r="23" spans="1:13" s="7" customFormat="1" ht="12.75" customHeight="1">
      <c r="A23" s="355" t="s">
        <v>167</v>
      </c>
      <c r="B23" s="353" t="s">
        <v>168</v>
      </c>
      <c r="C23" s="352" t="s">
        <v>150</v>
      </c>
      <c r="D23" s="198">
        <v>13</v>
      </c>
      <c r="E23" s="192">
        <v>2641</v>
      </c>
      <c r="F23" s="193"/>
      <c r="G23" s="258">
        <f t="shared" si="0"/>
        <v>2641</v>
      </c>
      <c r="H23" s="248"/>
      <c r="I23" s="258">
        <f t="shared" si="1"/>
        <v>2641</v>
      </c>
      <c r="J23" s="192">
        <v>817</v>
      </c>
      <c r="K23" s="193">
        <v>136</v>
      </c>
      <c r="L23" s="270">
        <f t="shared" si="2"/>
        <v>953</v>
      </c>
      <c r="M23" s="205">
        <v>164</v>
      </c>
    </row>
    <row r="24" spans="1:13" s="7" customFormat="1" ht="12.75" customHeight="1">
      <c r="A24" s="356"/>
      <c r="B24" s="354"/>
      <c r="C24" s="326"/>
      <c r="D24" s="199">
        <v>12</v>
      </c>
      <c r="E24" s="194">
        <v>75</v>
      </c>
      <c r="F24" s="195"/>
      <c r="G24" s="259">
        <f t="shared" si="0"/>
        <v>75</v>
      </c>
      <c r="H24" s="249"/>
      <c r="I24" s="259">
        <f t="shared" si="1"/>
        <v>75</v>
      </c>
      <c r="J24" s="194">
        <v>1</v>
      </c>
      <c r="K24" s="195">
        <v>2</v>
      </c>
      <c r="L24" s="271">
        <f t="shared" si="2"/>
        <v>3</v>
      </c>
      <c r="M24" s="206">
        <v>1</v>
      </c>
    </row>
    <row r="25" spans="1:13" s="7" customFormat="1" ht="12.75" customHeight="1">
      <c r="A25" s="356"/>
      <c r="B25" s="354"/>
      <c r="C25" s="327"/>
      <c r="D25" s="200">
        <v>11</v>
      </c>
      <c r="E25" s="196">
        <v>60</v>
      </c>
      <c r="F25" s="197"/>
      <c r="G25" s="256">
        <f t="shared" si="0"/>
        <v>60</v>
      </c>
      <c r="H25" s="249"/>
      <c r="I25" s="256">
        <f t="shared" si="1"/>
        <v>60</v>
      </c>
      <c r="J25" s="196">
        <v>2</v>
      </c>
      <c r="K25" s="197">
        <v>0</v>
      </c>
      <c r="L25" s="268">
        <f t="shared" si="2"/>
        <v>2</v>
      </c>
      <c r="M25" s="207">
        <v>0</v>
      </c>
    </row>
    <row r="26" spans="1:13" s="7" customFormat="1" ht="12.75" customHeight="1">
      <c r="A26" s="356"/>
      <c r="B26" s="354"/>
      <c r="C26" s="325" t="s">
        <v>151</v>
      </c>
      <c r="D26" s="198">
        <v>10</v>
      </c>
      <c r="E26" s="192">
        <v>200</v>
      </c>
      <c r="F26" s="193"/>
      <c r="G26" s="258">
        <f t="shared" si="0"/>
        <v>200</v>
      </c>
      <c r="H26" s="249"/>
      <c r="I26" s="258">
        <f t="shared" si="1"/>
        <v>200</v>
      </c>
      <c r="J26" s="192">
        <v>3</v>
      </c>
      <c r="K26" s="193">
        <v>1</v>
      </c>
      <c r="L26" s="270">
        <f t="shared" si="2"/>
        <v>4</v>
      </c>
      <c r="M26" s="205">
        <v>0</v>
      </c>
    </row>
    <row r="27" spans="1:13" s="7" customFormat="1" ht="12.75" customHeight="1">
      <c r="A27" s="356"/>
      <c r="B27" s="354"/>
      <c r="C27" s="326"/>
      <c r="D27" s="199">
        <v>9</v>
      </c>
      <c r="E27" s="194">
        <v>263</v>
      </c>
      <c r="F27" s="195"/>
      <c r="G27" s="259">
        <f t="shared" si="0"/>
        <v>263</v>
      </c>
      <c r="H27" s="249"/>
      <c r="I27" s="259">
        <f t="shared" si="1"/>
        <v>263</v>
      </c>
      <c r="J27" s="194">
        <v>1</v>
      </c>
      <c r="K27" s="195">
        <v>1</v>
      </c>
      <c r="L27" s="271">
        <f t="shared" si="2"/>
        <v>2</v>
      </c>
      <c r="M27" s="206">
        <v>4</v>
      </c>
    </row>
    <row r="28" spans="1:13" s="7" customFormat="1" ht="12.75" customHeight="1">
      <c r="A28" s="356"/>
      <c r="B28" s="354"/>
      <c r="C28" s="326"/>
      <c r="D28" s="199">
        <v>8</v>
      </c>
      <c r="E28" s="194">
        <v>195</v>
      </c>
      <c r="F28" s="195"/>
      <c r="G28" s="259">
        <f t="shared" si="0"/>
        <v>195</v>
      </c>
      <c r="H28" s="249"/>
      <c r="I28" s="259">
        <f t="shared" si="1"/>
        <v>195</v>
      </c>
      <c r="J28" s="194">
        <v>4</v>
      </c>
      <c r="K28" s="195">
        <v>1</v>
      </c>
      <c r="L28" s="271">
        <f t="shared" si="2"/>
        <v>5</v>
      </c>
      <c r="M28" s="206">
        <v>0</v>
      </c>
    </row>
    <row r="29" spans="1:13" s="7" customFormat="1" ht="12.75" customHeight="1">
      <c r="A29" s="356"/>
      <c r="B29" s="354"/>
      <c r="C29" s="326"/>
      <c r="D29" s="199">
        <v>7</v>
      </c>
      <c r="E29" s="194">
        <v>299</v>
      </c>
      <c r="F29" s="195"/>
      <c r="G29" s="259">
        <f t="shared" si="0"/>
        <v>299</v>
      </c>
      <c r="H29" s="249"/>
      <c r="I29" s="259">
        <f t="shared" si="1"/>
        <v>299</v>
      </c>
      <c r="J29" s="194">
        <v>1</v>
      </c>
      <c r="K29" s="195">
        <v>0</v>
      </c>
      <c r="L29" s="271">
        <f t="shared" si="2"/>
        <v>1</v>
      </c>
      <c r="M29" s="206">
        <v>0</v>
      </c>
    </row>
    <row r="30" spans="1:13" s="7" customFormat="1" ht="12.75" customHeight="1">
      <c r="A30" s="356"/>
      <c r="B30" s="354"/>
      <c r="C30" s="327"/>
      <c r="D30" s="200">
        <v>6</v>
      </c>
      <c r="E30" s="196">
        <v>290</v>
      </c>
      <c r="F30" s="197"/>
      <c r="G30" s="256">
        <f t="shared" si="0"/>
        <v>290</v>
      </c>
      <c r="H30" s="249"/>
      <c r="I30" s="256">
        <f t="shared" si="1"/>
        <v>290</v>
      </c>
      <c r="J30" s="196">
        <v>2</v>
      </c>
      <c r="K30" s="197">
        <v>0</v>
      </c>
      <c r="L30" s="268">
        <f t="shared" si="2"/>
        <v>2</v>
      </c>
      <c r="M30" s="207">
        <v>0</v>
      </c>
    </row>
    <row r="31" spans="1:13" s="7" customFormat="1" ht="12.75" customHeight="1">
      <c r="A31" s="356"/>
      <c r="B31" s="354"/>
      <c r="C31" s="325" t="s">
        <v>152</v>
      </c>
      <c r="D31" s="198">
        <v>5</v>
      </c>
      <c r="E31" s="192">
        <v>176</v>
      </c>
      <c r="F31" s="193"/>
      <c r="G31" s="258">
        <f t="shared" si="0"/>
        <v>176</v>
      </c>
      <c r="H31" s="249"/>
      <c r="I31" s="258">
        <f t="shared" si="1"/>
        <v>176</v>
      </c>
      <c r="J31" s="192">
        <v>1</v>
      </c>
      <c r="K31" s="193">
        <v>1</v>
      </c>
      <c r="L31" s="270">
        <f t="shared" si="2"/>
        <v>2</v>
      </c>
      <c r="M31" s="205">
        <v>3</v>
      </c>
    </row>
    <row r="32" spans="1:13" s="7" customFormat="1" ht="12.75" customHeight="1">
      <c r="A32" s="356"/>
      <c r="B32" s="354"/>
      <c r="C32" s="326"/>
      <c r="D32" s="199">
        <v>4</v>
      </c>
      <c r="E32" s="194">
        <v>48</v>
      </c>
      <c r="F32" s="195"/>
      <c r="G32" s="259">
        <f t="shared" si="0"/>
        <v>48</v>
      </c>
      <c r="H32" s="249"/>
      <c r="I32" s="259">
        <f t="shared" si="1"/>
        <v>48</v>
      </c>
      <c r="J32" s="194">
        <v>3</v>
      </c>
      <c r="K32" s="195">
        <v>0</v>
      </c>
      <c r="L32" s="271">
        <f t="shared" si="2"/>
        <v>3</v>
      </c>
      <c r="M32" s="206">
        <v>0</v>
      </c>
    </row>
    <row r="33" spans="1:13" s="7" customFormat="1" ht="12.75" customHeight="1">
      <c r="A33" s="356"/>
      <c r="B33" s="354"/>
      <c r="C33" s="326"/>
      <c r="D33" s="199">
        <v>3</v>
      </c>
      <c r="E33" s="194"/>
      <c r="F33" s="195">
        <v>53</v>
      </c>
      <c r="G33" s="259">
        <f t="shared" si="0"/>
        <v>53</v>
      </c>
      <c r="H33" s="249"/>
      <c r="I33" s="259">
        <f t="shared" si="1"/>
        <v>53</v>
      </c>
      <c r="J33" s="194">
        <v>0</v>
      </c>
      <c r="K33" s="195">
        <v>1</v>
      </c>
      <c r="L33" s="271">
        <f t="shared" si="2"/>
        <v>1</v>
      </c>
      <c r="M33" s="206">
        <v>1</v>
      </c>
    </row>
    <row r="34" spans="1:13" s="7" customFormat="1" ht="12.75" customHeight="1">
      <c r="A34" s="356"/>
      <c r="B34" s="354"/>
      <c r="C34" s="326"/>
      <c r="D34" s="199">
        <v>2</v>
      </c>
      <c r="E34" s="208"/>
      <c r="F34" s="209">
        <v>91</v>
      </c>
      <c r="G34" s="260">
        <f>E34+F34</f>
        <v>91</v>
      </c>
      <c r="H34" s="250"/>
      <c r="I34" s="260">
        <f t="shared" si="1"/>
        <v>91</v>
      </c>
      <c r="J34" s="208">
        <v>0</v>
      </c>
      <c r="K34" s="209">
        <v>1</v>
      </c>
      <c r="L34" s="272">
        <f t="shared" si="2"/>
        <v>1</v>
      </c>
      <c r="M34" s="210">
        <v>1</v>
      </c>
    </row>
    <row r="35" spans="1:13" s="7" customFormat="1" ht="12.75" customHeight="1">
      <c r="A35" s="356"/>
      <c r="B35" s="354"/>
      <c r="C35" s="328"/>
      <c r="D35" s="200">
        <v>1</v>
      </c>
      <c r="E35" s="196"/>
      <c r="F35" s="197">
        <v>58</v>
      </c>
      <c r="G35" s="256">
        <f t="shared" ref="G35:G49" si="4">E35+F35</f>
        <v>58</v>
      </c>
      <c r="H35" s="211">
        <v>302</v>
      </c>
      <c r="I35" s="256">
        <f t="shared" si="1"/>
        <v>360</v>
      </c>
      <c r="J35" s="196">
        <v>1</v>
      </c>
      <c r="K35" s="197">
        <v>1</v>
      </c>
      <c r="L35" s="268">
        <f t="shared" si="2"/>
        <v>2</v>
      </c>
      <c r="M35" s="207">
        <v>3</v>
      </c>
    </row>
    <row r="36" spans="1:13" s="178" customFormat="1" ht="12.75" customHeight="1">
      <c r="A36" s="179"/>
      <c r="B36" s="275"/>
      <c r="C36" s="276"/>
      <c r="D36" s="277" t="s">
        <v>192</v>
      </c>
      <c r="E36" s="278">
        <f>SUM(E23:E35)</f>
        <v>4247</v>
      </c>
      <c r="F36" s="257">
        <f t="shared" ref="F36" si="5">SUM(F23:F35)</f>
        <v>202</v>
      </c>
      <c r="G36" s="257">
        <f t="shared" ref="G36" si="6">SUM(G23:G35)</f>
        <v>4449</v>
      </c>
      <c r="H36" s="261">
        <f t="shared" ref="H36" si="7">SUM(H23:H35)</f>
        <v>302</v>
      </c>
      <c r="I36" s="257">
        <f t="shared" ref="I36" si="8">SUM(I23:I35)</f>
        <v>4751</v>
      </c>
      <c r="J36" s="278">
        <f t="shared" ref="J36" si="9">SUM(J23:J35)</f>
        <v>836</v>
      </c>
      <c r="K36" s="257">
        <f t="shared" ref="K36" si="10">SUM(K23:K35)</f>
        <v>145</v>
      </c>
      <c r="L36" s="269">
        <f t="shared" ref="L36" si="11">SUM(L23:L35)</f>
        <v>981</v>
      </c>
      <c r="M36" s="279">
        <f t="shared" ref="M36" si="12">SUM(M23:M35)</f>
        <v>177</v>
      </c>
    </row>
    <row r="37" spans="1:13" s="7" customFormat="1" ht="12.75" customHeight="1">
      <c r="A37" s="355" t="s">
        <v>169</v>
      </c>
      <c r="B37" s="353" t="s">
        <v>170</v>
      </c>
      <c r="C37" s="352" t="s">
        <v>150</v>
      </c>
      <c r="D37" s="180">
        <v>13</v>
      </c>
      <c r="E37" s="181">
        <v>38</v>
      </c>
      <c r="F37" s="182"/>
      <c r="G37" s="252">
        <f t="shared" si="4"/>
        <v>38</v>
      </c>
      <c r="H37" s="251"/>
      <c r="I37" s="252">
        <f t="shared" si="1"/>
        <v>38</v>
      </c>
      <c r="J37" s="181">
        <v>3</v>
      </c>
      <c r="K37" s="182"/>
      <c r="L37" s="264">
        <f t="shared" si="2"/>
        <v>3</v>
      </c>
      <c r="M37" s="201"/>
    </row>
    <row r="38" spans="1:13" s="7" customFormat="1" ht="12.75" customHeight="1">
      <c r="A38" s="356"/>
      <c r="B38" s="354"/>
      <c r="C38" s="326"/>
      <c r="D38" s="183">
        <v>12</v>
      </c>
      <c r="E38" s="184">
        <v>1</v>
      </c>
      <c r="F38" s="185"/>
      <c r="G38" s="253">
        <f t="shared" si="4"/>
        <v>1</v>
      </c>
      <c r="H38" s="250"/>
      <c r="I38" s="253">
        <f t="shared" si="1"/>
        <v>1</v>
      </c>
      <c r="J38" s="184"/>
      <c r="K38" s="185"/>
      <c r="L38" s="265">
        <f t="shared" si="2"/>
        <v>0</v>
      </c>
      <c r="M38" s="202"/>
    </row>
    <row r="39" spans="1:13" s="7" customFormat="1" ht="12.75" customHeight="1">
      <c r="A39" s="356"/>
      <c r="B39" s="354"/>
      <c r="C39" s="327"/>
      <c r="D39" s="186">
        <v>11</v>
      </c>
      <c r="E39" s="187">
        <v>0</v>
      </c>
      <c r="F39" s="188"/>
      <c r="G39" s="254">
        <f t="shared" si="4"/>
        <v>0</v>
      </c>
      <c r="H39" s="250"/>
      <c r="I39" s="254">
        <f t="shared" si="1"/>
        <v>0</v>
      </c>
      <c r="J39" s="187"/>
      <c r="K39" s="188"/>
      <c r="L39" s="266">
        <f t="shared" si="2"/>
        <v>0</v>
      </c>
      <c r="M39" s="203"/>
    </row>
    <row r="40" spans="1:13" s="7" customFormat="1" ht="12.75" customHeight="1">
      <c r="A40" s="356"/>
      <c r="B40" s="354"/>
      <c r="C40" s="325" t="s">
        <v>151</v>
      </c>
      <c r="D40" s="180">
        <v>10</v>
      </c>
      <c r="E40" s="181">
        <v>0</v>
      </c>
      <c r="F40" s="182"/>
      <c r="G40" s="252">
        <f t="shared" si="4"/>
        <v>0</v>
      </c>
      <c r="H40" s="250"/>
      <c r="I40" s="252">
        <f t="shared" si="1"/>
        <v>0</v>
      </c>
      <c r="J40" s="181"/>
      <c r="K40" s="182"/>
      <c r="L40" s="264">
        <f t="shared" si="2"/>
        <v>0</v>
      </c>
      <c r="M40" s="201"/>
    </row>
    <row r="41" spans="1:13" s="7" customFormat="1" ht="12.75" customHeight="1">
      <c r="A41" s="356"/>
      <c r="B41" s="354"/>
      <c r="C41" s="326"/>
      <c r="D41" s="183">
        <v>9</v>
      </c>
      <c r="E41" s="184">
        <v>0</v>
      </c>
      <c r="F41" s="185"/>
      <c r="G41" s="253">
        <f t="shared" si="4"/>
        <v>0</v>
      </c>
      <c r="H41" s="250"/>
      <c r="I41" s="253">
        <f t="shared" si="1"/>
        <v>0</v>
      </c>
      <c r="J41" s="184"/>
      <c r="K41" s="185"/>
      <c r="L41" s="265">
        <f t="shared" si="2"/>
        <v>0</v>
      </c>
      <c r="M41" s="202"/>
    </row>
    <row r="42" spans="1:13" s="7" customFormat="1" ht="12.75" customHeight="1">
      <c r="A42" s="356"/>
      <c r="B42" s="354"/>
      <c r="C42" s="326"/>
      <c r="D42" s="183">
        <v>8</v>
      </c>
      <c r="E42" s="184">
        <v>0</v>
      </c>
      <c r="F42" s="185"/>
      <c r="G42" s="253">
        <f t="shared" si="4"/>
        <v>0</v>
      </c>
      <c r="H42" s="250"/>
      <c r="I42" s="253">
        <f t="shared" si="1"/>
        <v>0</v>
      </c>
      <c r="J42" s="184"/>
      <c r="K42" s="185"/>
      <c r="L42" s="265">
        <f t="shared" si="2"/>
        <v>0</v>
      </c>
      <c r="M42" s="202"/>
    </row>
    <row r="43" spans="1:13" s="7" customFormat="1" ht="12.75" customHeight="1">
      <c r="A43" s="356"/>
      <c r="B43" s="354"/>
      <c r="C43" s="326"/>
      <c r="D43" s="183">
        <v>7</v>
      </c>
      <c r="E43" s="184">
        <v>0</v>
      </c>
      <c r="F43" s="185"/>
      <c r="G43" s="253">
        <f t="shared" si="4"/>
        <v>0</v>
      </c>
      <c r="H43" s="250"/>
      <c r="I43" s="253">
        <f t="shared" si="1"/>
        <v>0</v>
      </c>
      <c r="J43" s="184"/>
      <c r="K43" s="185"/>
      <c r="L43" s="265">
        <f t="shared" si="2"/>
        <v>0</v>
      </c>
      <c r="M43" s="202"/>
    </row>
    <row r="44" spans="1:13" s="7" customFormat="1" ht="12.75" customHeight="1">
      <c r="A44" s="356"/>
      <c r="B44" s="354"/>
      <c r="C44" s="327"/>
      <c r="D44" s="186">
        <v>6</v>
      </c>
      <c r="E44" s="187">
        <v>0</v>
      </c>
      <c r="F44" s="188"/>
      <c r="G44" s="254">
        <f t="shared" si="4"/>
        <v>0</v>
      </c>
      <c r="H44" s="250"/>
      <c r="I44" s="254">
        <f t="shared" si="1"/>
        <v>0</v>
      </c>
      <c r="J44" s="187"/>
      <c r="K44" s="188"/>
      <c r="L44" s="266">
        <f t="shared" si="2"/>
        <v>0</v>
      </c>
      <c r="M44" s="203"/>
    </row>
    <row r="45" spans="1:13" s="7" customFormat="1" ht="12.75" customHeight="1">
      <c r="A45" s="356"/>
      <c r="B45" s="354"/>
      <c r="C45" s="325" t="s">
        <v>152</v>
      </c>
      <c r="D45" s="180">
        <v>5</v>
      </c>
      <c r="E45" s="181">
        <v>0</v>
      </c>
      <c r="F45" s="182"/>
      <c r="G45" s="252">
        <f t="shared" si="4"/>
        <v>0</v>
      </c>
      <c r="H45" s="250"/>
      <c r="I45" s="252">
        <f t="shared" si="1"/>
        <v>0</v>
      </c>
      <c r="J45" s="181"/>
      <c r="K45" s="182"/>
      <c r="L45" s="264">
        <f t="shared" si="2"/>
        <v>0</v>
      </c>
      <c r="M45" s="201"/>
    </row>
    <row r="46" spans="1:13" s="7" customFormat="1" ht="12.75" customHeight="1">
      <c r="A46" s="356"/>
      <c r="B46" s="354"/>
      <c r="C46" s="326"/>
      <c r="D46" s="183">
        <v>4</v>
      </c>
      <c r="E46" s="184">
        <v>0</v>
      </c>
      <c r="F46" s="185"/>
      <c r="G46" s="253">
        <f t="shared" si="4"/>
        <v>0</v>
      </c>
      <c r="H46" s="250"/>
      <c r="I46" s="253">
        <f t="shared" si="1"/>
        <v>0</v>
      </c>
      <c r="J46" s="184"/>
      <c r="K46" s="185"/>
      <c r="L46" s="265">
        <f t="shared" si="2"/>
        <v>0</v>
      </c>
      <c r="M46" s="202"/>
    </row>
    <row r="47" spans="1:13" s="7" customFormat="1" ht="12.75" customHeight="1">
      <c r="A47" s="356"/>
      <c r="B47" s="354"/>
      <c r="C47" s="326"/>
      <c r="D47" s="183">
        <v>3</v>
      </c>
      <c r="E47" s="184">
        <v>0</v>
      </c>
      <c r="F47" s="185"/>
      <c r="G47" s="253">
        <f t="shared" si="4"/>
        <v>0</v>
      </c>
      <c r="H47" s="250"/>
      <c r="I47" s="253">
        <f t="shared" si="1"/>
        <v>0</v>
      </c>
      <c r="J47" s="184"/>
      <c r="K47" s="185"/>
      <c r="L47" s="265">
        <f t="shared" si="2"/>
        <v>0</v>
      </c>
      <c r="M47" s="202"/>
    </row>
    <row r="48" spans="1:13" s="7" customFormat="1" ht="12.75" customHeight="1">
      <c r="A48" s="356"/>
      <c r="B48" s="354"/>
      <c r="C48" s="326"/>
      <c r="D48" s="183">
        <v>2</v>
      </c>
      <c r="E48" s="190">
        <v>0</v>
      </c>
      <c r="F48" s="191"/>
      <c r="G48" s="255">
        <f t="shared" si="4"/>
        <v>0</v>
      </c>
      <c r="H48" s="250"/>
      <c r="I48" s="255">
        <f t="shared" si="1"/>
        <v>0</v>
      </c>
      <c r="J48" s="190"/>
      <c r="K48" s="191"/>
      <c r="L48" s="267">
        <f t="shared" si="2"/>
        <v>0</v>
      </c>
      <c r="M48" s="204"/>
    </row>
    <row r="49" spans="1:13" s="7" customFormat="1" ht="12.75" customHeight="1">
      <c r="A49" s="356"/>
      <c r="B49" s="354"/>
      <c r="C49" s="328"/>
      <c r="D49" s="186">
        <v>1</v>
      </c>
      <c r="E49" s="196">
        <v>0</v>
      </c>
      <c r="F49" s="197"/>
      <c r="G49" s="256">
        <f t="shared" si="4"/>
        <v>0</v>
      </c>
      <c r="H49" s="211">
        <v>8</v>
      </c>
      <c r="I49" s="256">
        <f t="shared" si="1"/>
        <v>8</v>
      </c>
      <c r="J49" s="196"/>
      <c r="K49" s="197"/>
      <c r="L49" s="268">
        <f t="shared" si="2"/>
        <v>0</v>
      </c>
      <c r="M49" s="207"/>
    </row>
    <row r="50" spans="1:13" s="178" customFormat="1" ht="12.75" customHeight="1">
      <c r="A50" s="280"/>
      <c r="B50" s="275"/>
      <c r="C50" s="276"/>
      <c r="D50" s="281" t="s">
        <v>192</v>
      </c>
      <c r="E50" s="282">
        <f>SUM(E37:E49)</f>
        <v>39</v>
      </c>
      <c r="F50" s="261">
        <f t="shared" ref="F50" si="13">SUM(F37:F49)</f>
        <v>0</v>
      </c>
      <c r="G50" s="261">
        <f t="shared" ref="G50" si="14">SUM(G37:G49)</f>
        <v>39</v>
      </c>
      <c r="H50" s="261">
        <f t="shared" ref="H50" si="15">SUM(H37:H49)</f>
        <v>8</v>
      </c>
      <c r="I50" s="261">
        <f t="shared" ref="I50" si="16">SUM(I37:I49)</f>
        <v>47</v>
      </c>
      <c r="J50" s="282">
        <f t="shared" ref="J50" si="17">SUM(J37:J49)</f>
        <v>3</v>
      </c>
      <c r="K50" s="261">
        <f t="shared" ref="K50" si="18">SUM(K37:K49)</f>
        <v>0</v>
      </c>
      <c r="L50" s="273">
        <f t="shared" ref="L50:M50" si="19">SUM(L37:L49)</f>
        <v>3</v>
      </c>
      <c r="M50" s="283">
        <f t="shared" si="19"/>
        <v>0</v>
      </c>
    </row>
    <row r="51" spans="1:13" s="178" customFormat="1" ht="12.75" customHeight="1" thickBot="1">
      <c r="A51" s="286"/>
      <c r="B51" s="341" t="s">
        <v>18</v>
      </c>
      <c r="C51" s="341"/>
      <c r="D51" s="342"/>
      <c r="E51" s="284">
        <f>E22+E36+E50</f>
        <v>7102</v>
      </c>
      <c r="F51" s="262">
        <f t="shared" ref="F51:M51" si="20">F22+F36+F50</f>
        <v>399</v>
      </c>
      <c r="G51" s="262">
        <f t="shared" si="20"/>
        <v>7501</v>
      </c>
      <c r="H51" s="262">
        <f t="shared" si="20"/>
        <v>479</v>
      </c>
      <c r="I51" s="263">
        <f t="shared" si="20"/>
        <v>7980</v>
      </c>
      <c r="J51" s="284">
        <f t="shared" si="20"/>
        <v>1906</v>
      </c>
      <c r="K51" s="262">
        <f t="shared" si="20"/>
        <v>346</v>
      </c>
      <c r="L51" s="274">
        <f t="shared" si="20"/>
        <v>2252</v>
      </c>
      <c r="M51" s="285">
        <f t="shared" si="20"/>
        <v>338</v>
      </c>
    </row>
    <row r="52" spans="1:13" ht="13.5" thickTop="1">
      <c r="A52" s="223" t="s">
        <v>19</v>
      </c>
    </row>
  </sheetData>
  <sheetProtection password="C3CC" sheet="1" objects="1" scenarios="1"/>
  <mergeCells count="30"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29" t="s">
        <v>146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4" ht="12.75" customHeight="1">
      <c r="A2" s="329" t="s">
        <v>133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4" ht="12.75" customHeight="1">
      <c r="A3" s="427" t="s">
        <v>147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2"/>
    </row>
    <row r="4" spans="1:14" ht="12.75" customHeight="1">
      <c r="A4" s="110"/>
      <c r="B4" s="110"/>
      <c r="C4" s="110"/>
      <c r="D4" s="110"/>
      <c r="E4" s="110"/>
      <c r="G4" s="26"/>
      <c r="H4" s="26"/>
      <c r="I4" s="26"/>
      <c r="J4" s="26"/>
      <c r="L4" s="369" t="s">
        <v>3</v>
      </c>
      <c r="M4" s="369"/>
    </row>
    <row r="5" spans="1:14" s="13" customFormat="1">
      <c r="A5" s="365" t="s">
        <v>118</v>
      </c>
      <c r="B5" s="359"/>
      <c r="C5" s="359" t="s">
        <v>138</v>
      </c>
      <c r="D5" s="359"/>
      <c r="E5" s="359"/>
      <c r="F5" s="359"/>
      <c r="G5" s="359"/>
      <c r="H5" s="359"/>
      <c r="I5" s="359"/>
      <c r="J5" s="359"/>
      <c r="K5" s="359"/>
      <c r="L5" s="359"/>
      <c r="M5" s="366"/>
      <c r="N5" s="26"/>
    </row>
    <row r="6" spans="1:14" s="13" customFormat="1" ht="13.15" customHeight="1">
      <c r="A6" s="365"/>
      <c r="B6" s="359"/>
      <c r="C6" s="446" t="s">
        <v>119</v>
      </c>
      <c r="D6" s="359" t="s">
        <v>120</v>
      </c>
      <c r="E6" s="359" t="s">
        <v>121</v>
      </c>
      <c r="F6" s="359" t="s">
        <v>122</v>
      </c>
      <c r="G6" s="359" t="s">
        <v>123</v>
      </c>
      <c r="H6" s="359"/>
      <c r="I6" s="359"/>
      <c r="J6" s="359"/>
      <c r="K6" s="359"/>
      <c r="L6" s="359"/>
      <c r="M6" s="366"/>
      <c r="N6" s="26"/>
    </row>
    <row r="7" spans="1:14" s="13" customFormat="1">
      <c r="A7" s="365"/>
      <c r="B7" s="359"/>
      <c r="C7" s="447"/>
      <c r="D7" s="359"/>
      <c r="E7" s="359"/>
      <c r="F7" s="359"/>
      <c r="G7" s="444" t="s">
        <v>139</v>
      </c>
      <c r="H7" s="444"/>
      <c r="I7" s="444"/>
      <c r="J7" s="445"/>
      <c r="K7" s="358" t="s">
        <v>140</v>
      </c>
      <c r="L7" s="359"/>
      <c r="M7" s="366"/>
      <c r="N7" s="26"/>
    </row>
    <row r="8" spans="1:14" s="13" customFormat="1" ht="25.5">
      <c r="A8" s="121" t="s">
        <v>124</v>
      </c>
      <c r="B8" s="123" t="s">
        <v>27</v>
      </c>
      <c r="C8" s="123" t="s">
        <v>134</v>
      </c>
      <c r="D8" s="359"/>
      <c r="E8" s="359"/>
      <c r="F8" s="359"/>
      <c r="G8" s="123" t="s">
        <v>125</v>
      </c>
      <c r="H8" s="123" t="s">
        <v>126</v>
      </c>
      <c r="I8" s="123" t="s">
        <v>148</v>
      </c>
      <c r="J8" s="122" t="s">
        <v>10</v>
      </c>
      <c r="K8" s="132" t="s">
        <v>125</v>
      </c>
      <c r="L8" s="123" t="s">
        <v>126</v>
      </c>
      <c r="M8" s="122" t="s">
        <v>10</v>
      </c>
      <c r="N8" s="26"/>
    </row>
    <row r="9" spans="1:14" s="7" customFormat="1" ht="12.75" customHeight="1">
      <c r="A9" s="126"/>
      <c r="B9" s="109"/>
      <c r="C9" s="109"/>
      <c r="D9" s="109"/>
      <c r="E9" s="109"/>
      <c r="F9" s="109"/>
      <c r="G9" s="9"/>
      <c r="H9" s="9"/>
      <c r="I9" s="9"/>
      <c r="J9" s="12">
        <f>SUM(G9:I9)</f>
        <v>0</v>
      </c>
      <c r="K9" s="8"/>
      <c r="L9" s="9"/>
      <c r="M9" s="130">
        <f>K9+L9</f>
        <v>0</v>
      </c>
      <c r="N9" s="20"/>
    </row>
    <row r="10" spans="1:14" s="7" customFormat="1" ht="12.75" customHeight="1">
      <c r="A10" s="126"/>
      <c r="B10" s="109"/>
      <c r="C10" s="109"/>
      <c r="D10" s="109"/>
      <c r="E10" s="109"/>
      <c r="F10" s="109"/>
      <c r="G10" s="9"/>
      <c r="H10" s="9"/>
      <c r="I10" s="9"/>
      <c r="J10" s="12">
        <f t="shared" ref="J10:J20" si="0">G10+H10</f>
        <v>0</v>
      </c>
      <c r="K10" s="8"/>
      <c r="L10" s="9"/>
      <c r="M10" s="131">
        <f>K10+L10</f>
        <v>0</v>
      </c>
      <c r="N10" s="20"/>
    </row>
    <row r="11" spans="1:14" s="7" customFormat="1" ht="12.75" customHeight="1">
      <c r="A11" s="126"/>
      <c r="B11" s="109"/>
      <c r="C11" s="109"/>
      <c r="D11" s="109"/>
      <c r="E11" s="109"/>
      <c r="F11" s="109"/>
      <c r="G11" s="9"/>
      <c r="H11" s="9"/>
      <c r="I11" s="9"/>
      <c r="J11" s="12">
        <f t="shared" si="0"/>
        <v>0</v>
      </c>
      <c r="K11" s="8"/>
      <c r="L11" s="9"/>
      <c r="M11" s="131">
        <f t="shared" ref="M11:M20" si="1">K11+L11</f>
        <v>0</v>
      </c>
      <c r="N11" s="20"/>
    </row>
    <row r="12" spans="1:14" s="7" customFormat="1" ht="12.75" customHeight="1">
      <c r="A12" s="126"/>
      <c r="B12" s="109"/>
      <c r="C12" s="109"/>
      <c r="D12" s="109"/>
      <c r="E12" s="109"/>
      <c r="F12" s="109"/>
      <c r="G12" s="9"/>
      <c r="H12" s="9"/>
      <c r="I12" s="9"/>
      <c r="J12" s="12">
        <f t="shared" si="0"/>
        <v>0</v>
      </c>
      <c r="K12" s="8"/>
      <c r="L12" s="9"/>
      <c r="M12" s="131">
        <f t="shared" si="1"/>
        <v>0</v>
      </c>
      <c r="N12" s="20"/>
    </row>
    <row r="13" spans="1:14" s="7" customFormat="1" ht="12.75" customHeight="1">
      <c r="A13" s="126"/>
      <c r="B13" s="109"/>
      <c r="C13" s="109"/>
      <c r="D13" s="109"/>
      <c r="E13" s="109"/>
      <c r="F13" s="109"/>
      <c r="G13" s="9"/>
      <c r="H13" s="9"/>
      <c r="I13" s="9"/>
      <c r="J13" s="12">
        <f t="shared" si="0"/>
        <v>0</v>
      </c>
      <c r="K13" s="8"/>
      <c r="L13" s="9"/>
      <c r="M13" s="131">
        <f t="shared" si="1"/>
        <v>0</v>
      </c>
      <c r="N13" s="20"/>
    </row>
    <row r="14" spans="1:14" s="7" customFormat="1" ht="12.75" customHeight="1">
      <c r="A14" s="126"/>
      <c r="B14" s="109"/>
      <c r="C14" s="109"/>
      <c r="D14" s="109"/>
      <c r="E14" s="109"/>
      <c r="F14" s="109"/>
      <c r="G14" s="9"/>
      <c r="H14" s="9"/>
      <c r="I14" s="9"/>
      <c r="J14" s="12">
        <f t="shared" si="0"/>
        <v>0</v>
      </c>
      <c r="K14" s="8"/>
      <c r="L14" s="9"/>
      <c r="M14" s="131">
        <f t="shared" si="1"/>
        <v>0</v>
      </c>
      <c r="N14" s="20"/>
    </row>
    <row r="15" spans="1:14" s="7" customFormat="1" ht="12.75" customHeight="1">
      <c r="A15" s="126"/>
      <c r="B15" s="109"/>
      <c r="C15" s="109"/>
      <c r="D15" s="109"/>
      <c r="E15" s="109"/>
      <c r="F15" s="109"/>
      <c r="G15" s="9"/>
      <c r="H15" s="9"/>
      <c r="I15" s="9"/>
      <c r="J15" s="12">
        <f t="shared" si="0"/>
        <v>0</v>
      </c>
      <c r="K15" s="8"/>
      <c r="L15" s="9"/>
      <c r="M15" s="131">
        <f t="shared" si="1"/>
        <v>0</v>
      </c>
      <c r="N15" s="20"/>
    </row>
    <row r="16" spans="1:14" s="7" customFormat="1" ht="12.75" customHeight="1">
      <c r="A16" s="126"/>
      <c r="B16" s="109"/>
      <c r="C16" s="109"/>
      <c r="D16" s="109"/>
      <c r="E16" s="109"/>
      <c r="F16" s="109"/>
      <c r="G16" s="9"/>
      <c r="H16" s="9"/>
      <c r="I16" s="9"/>
      <c r="J16" s="12">
        <f t="shared" si="0"/>
        <v>0</v>
      </c>
      <c r="K16" s="8"/>
      <c r="L16" s="9"/>
      <c r="M16" s="131">
        <f t="shared" si="1"/>
        <v>0</v>
      </c>
      <c r="N16" s="20"/>
    </row>
    <row r="17" spans="1:14" s="7" customFormat="1" ht="12.75" customHeight="1">
      <c r="A17" s="126"/>
      <c r="B17" s="109"/>
      <c r="C17" s="109"/>
      <c r="D17" s="109"/>
      <c r="E17" s="109"/>
      <c r="F17" s="109"/>
      <c r="G17" s="9"/>
      <c r="H17" s="9"/>
      <c r="I17" s="9"/>
      <c r="J17" s="12">
        <f t="shared" si="0"/>
        <v>0</v>
      </c>
      <c r="K17" s="8"/>
      <c r="L17" s="9"/>
      <c r="M17" s="131">
        <f t="shared" si="1"/>
        <v>0</v>
      </c>
      <c r="N17" s="20"/>
    </row>
    <row r="18" spans="1:14" s="7" customFormat="1" ht="12.75" customHeight="1">
      <c r="A18" s="126"/>
      <c r="B18" s="109"/>
      <c r="C18" s="109"/>
      <c r="D18" s="109"/>
      <c r="E18" s="109"/>
      <c r="F18" s="109"/>
      <c r="G18" s="9"/>
      <c r="H18" s="9"/>
      <c r="I18" s="9"/>
      <c r="J18" s="12">
        <f t="shared" si="0"/>
        <v>0</v>
      </c>
      <c r="K18" s="8"/>
      <c r="L18" s="9"/>
      <c r="M18" s="131">
        <f t="shared" si="1"/>
        <v>0</v>
      </c>
      <c r="N18" s="20"/>
    </row>
    <row r="19" spans="1:14" s="7" customFormat="1">
      <c r="A19" s="127"/>
      <c r="B19" s="109"/>
      <c r="C19" s="109"/>
      <c r="D19" s="109"/>
      <c r="E19" s="109"/>
      <c r="F19" s="109"/>
      <c r="G19" s="9"/>
      <c r="H19" s="9"/>
      <c r="I19" s="9"/>
      <c r="J19" s="12">
        <f t="shared" si="0"/>
        <v>0</v>
      </c>
      <c r="K19" s="8"/>
      <c r="L19" s="9"/>
      <c r="M19" s="131">
        <f t="shared" si="1"/>
        <v>0</v>
      </c>
      <c r="N19" s="20"/>
    </row>
    <row r="20" spans="1:14" s="7" customFormat="1">
      <c r="A20" s="127"/>
      <c r="B20" s="109"/>
      <c r="C20" s="109"/>
      <c r="D20" s="109"/>
      <c r="E20" s="109"/>
      <c r="F20" s="109"/>
      <c r="G20" s="9"/>
      <c r="H20" s="9"/>
      <c r="I20" s="9"/>
      <c r="J20" s="12">
        <f t="shared" si="0"/>
        <v>0</v>
      </c>
      <c r="K20" s="8"/>
      <c r="L20" s="9"/>
      <c r="M20" s="131">
        <f t="shared" si="1"/>
        <v>0</v>
      </c>
      <c r="N20" s="20"/>
    </row>
    <row r="21" spans="1:14" s="7" customFormat="1">
      <c r="A21" s="365" t="s">
        <v>10</v>
      </c>
      <c r="B21" s="359"/>
      <c r="C21" s="128">
        <f t="shared" ref="C21:H21" si="2">SUM(C9:C20)</f>
        <v>0</v>
      </c>
      <c r="D21" s="128">
        <f t="shared" si="2"/>
        <v>0</v>
      </c>
      <c r="E21" s="128">
        <f t="shared" si="2"/>
        <v>0</v>
      </c>
      <c r="F21" s="128">
        <f t="shared" si="2"/>
        <v>0</v>
      </c>
      <c r="G21" s="128">
        <f t="shared" si="2"/>
        <v>0</v>
      </c>
      <c r="H21" s="128">
        <f t="shared" si="2"/>
        <v>0</v>
      </c>
      <c r="I21" s="128"/>
      <c r="J21" s="129">
        <f>SUM(J9:J20)</f>
        <v>0</v>
      </c>
      <c r="K21" s="133">
        <f>SUM(K9:K20)</f>
        <v>0</v>
      </c>
      <c r="L21" s="128">
        <f>SUM(L9:L20)</f>
        <v>0</v>
      </c>
      <c r="M21" s="129">
        <f>SUM(M9:M20)</f>
        <v>0</v>
      </c>
      <c r="N21" s="20"/>
    </row>
    <row r="22" spans="1:14" s="7" customFormat="1">
      <c r="A22" s="448" t="s">
        <v>117</v>
      </c>
      <c r="B22" s="448"/>
      <c r="C22" s="448"/>
      <c r="D22" s="448"/>
      <c r="E22" s="448"/>
      <c r="F22" s="448"/>
      <c r="G22" s="448"/>
      <c r="H22" s="448"/>
      <c r="I22" s="113"/>
      <c r="J22" s="20"/>
    </row>
    <row r="23" spans="1:14" s="7" customFormat="1" ht="12.75" customHeight="1">
      <c r="A23" s="449" t="s">
        <v>70</v>
      </c>
      <c r="B23" s="449"/>
      <c r="C23" s="449"/>
      <c r="D23" s="449"/>
      <c r="E23" s="449"/>
      <c r="F23" s="449"/>
      <c r="G23" s="449"/>
      <c r="H23" s="449"/>
      <c r="I23" s="114"/>
      <c r="J23" s="20"/>
    </row>
    <row r="24" spans="1:14" s="7" customFormat="1">
      <c r="A24" s="450" t="s">
        <v>141</v>
      </c>
      <c r="B24" s="450"/>
      <c r="C24" s="450"/>
      <c r="D24" s="450"/>
      <c r="E24" s="450"/>
      <c r="F24" s="450"/>
      <c r="G24" s="450"/>
      <c r="H24" s="450"/>
      <c r="I24" s="119"/>
      <c r="K24" s="20"/>
      <c r="N24" s="20"/>
    </row>
    <row r="25" spans="1:14" s="7" customFormat="1">
      <c r="A25" s="442" t="s">
        <v>127</v>
      </c>
      <c r="B25" s="443"/>
      <c r="C25" s="443"/>
      <c r="D25" s="443" t="s">
        <v>128</v>
      </c>
      <c r="E25" s="443"/>
      <c r="F25" s="443"/>
      <c r="G25" s="443"/>
      <c r="H25" s="443"/>
      <c r="I25" s="443"/>
      <c r="J25" s="443"/>
      <c r="K25" s="443"/>
      <c r="L25" s="443"/>
      <c r="M25" s="451"/>
      <c r="N25" s="20"/>
    </row>
    <row r="26" spans="1:14" s="7" customFormat="1" ht="13.5" customHeight="1">
      <c r="A26" s="441" t="s">
        <v>135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40"/>
      <c r="N26" s="20"/>
    </row>
    <row r="27" spans="1:14" s="7" customFormat="1" ht="13.5" customHeight="1">
      <c r="A27" s="441" t="s">
        <v>136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40"/>
      <c r="N27" s="20"/>
    </row>
    <row r="28" spans="1:14" s="7" customFormat="1" ht="12.75" customHeight="1">
      <c r="A28" s="441" t="s">
        <v>129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40"/>
      <c r="N28" s="20"/>
    </row>
    <row r="29" spans="1:14" s="7" customFormat="1" ht="12.75" customHeight="1">
      <c r="A29" s="441" t="s">
        <v>130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40"/>
      <c r="N29" s="20"/>
    </row>
    <row r="30" spans="1:14" s="7" customFormat="1" ht="12.75" customHeight="1">
      <c r="A30" s="441" t="s">
        <v>131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40"/>
      <c r="N30" s="20"/>
    </row>
    <row r="31" spans="1:14" s="7" customFormat="1" ht="12.75" customHeight="1">
      <c r="A31" s="441" t="s">
        <v>132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40"/>
      <c r="N31" s="20"/>
    </row>
    <row r="32" spans="1:14" s="7" customFormat="1" ht="13.5" customHeight="1">
      <c r="A32" s="441" t="s">
        <v>137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40"/>
      <c r="N32" s="20"/>
    </row>
    <row r="33" spans="1:14" s="7" customFormat="1" ht="13.5" customHeight="1">
      <c r="A33" s="119"/>
      <c r="B33" s="119"/>
      <c r="C33" s="119"/>
      <c r="D33" s="120"/>
      <c r="E33" s="120"/>
      <c r="F33" s="120"/>
      <c r="G33" s="120"/>
      <c r="H33" s="120"/>
      <c r="I33" s="120"/>
      <c r="J33" s="120"/>
      <c r="K33" s="20"/>
      <c r="N33" s="20"/>
    </row>
    <row r="34" spans="1:14" s="7" customFormat="1">
      <c r="A34" s="78"/>
      <c r="B34" s="78"/>
      <c r="D34" s="78"/>
      <c r="E34" s="78"/>
      <c r="F34" s="78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D26:M26"/>
    <mergeCell ref="A27:C27"/>
    <mergeCell ref="D27:M27"/>
    <mergeCell ref="A25:C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>
      <selection activeCell="A4" sqref="A4:H4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329" t="s">
        <v>0</v>
      </c>
      <c r="B1" s="329"/>
      <c r="C1" s="329"/>
      <c r="D1" s="329"/>
      <c r="E1" s="329"/>
      <c r="F1" s="329"/>
      <c r="G1" s="329"/>
      <c r="H1" s="329"/>
    </row>
    <row r="2" spans="1:8" ht="12.75" customHeight="1">
      <c r="A2" s="329" t="s">
        <v>20</v>
      </c>
      <c r="B2" s="329"/>
      <c r="C2" s="329"/>
      <c r="D2" s="329"/>
      <c r="E2" s="329"/>
      <c r="F2" s="329"/>
      <c r="G2" s="329"/>
      <c r="H2" s="329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30" t="s">
        <v>199</v>
      </c>
      <c r="B4" s="330"/>
      <c r="C4" s="330"/>
      <c r="D4" s="330"/>
      <c r="E4" s="330"/>
      <c r="F4" s="330"/>
      <c r="G4" s="330"/>
      <c r="H4" s="330"/>
    </row>
    <row r="5" spans="1:8" s="1" customFormat="1" ht="12.75" customHeight="1">
      <c r="A5" s="221"/>
      <c r="B5" s="221"/>
      <c r="C5" s="221"/>
      <c r="D5" s="221"/>
      <c r="E5" s="222"/>
      <c r="F5" s="222"/>
      <c r="G5" s="331" t="s">
        <v>198</v>
      </c>
      <c r="H5" s="331"/>
    </row>
    <row r="6" spans="1:8" ht="12.75" customHeight="1">
      <c r="A6" s="357" t="s">
        <v>4</v>
      </c>
      <c r="B6" s="358" t="s">
        <v>5</v>
      </c>
      <c r="C6" s="359"/>
      <c r="D6" s="360"/>
      <c r="E6" s="361" t="s">
        <v>6</v>
      </c>
      <c r="F6" s="362"/>
      <c r="G6" s="363"/>
      <c r="H6" s="364" t="s">
        <v>21</v>
      </c>
    </row>
    <row r="7" spans="1:8" ht="12.75" customHeight="1">
      <c r="A7" s="357"/>
      <c r="B7" s="358" t="s">
        <v>8</v>
      </c>
      <c r="C7" s="359" t="s">
        <v>9</v>
      </c>
      <c r="D7" s="360" t="s">
        <v>10</v>
      </c>
      <c r="E7" s="365" t="s">
        <v>179</v>
      </c>
      <c r="F7" s="359" t="s">
        <v>12</v>
      </c>
      <c r="G7" s="366" t="s">
        <v>10</v>
      </c>
      <c r="H7" s="364"/>
    </row>
    <row r="8" spans="1:8">
      <c r="A8" s="357"/>
      <c r="B8" s="358"/>
      <c r="C8" s="359"/>
      <c r="D8" s="360"/>
      <c r="E8" s="365"/>
      <c r="F8" s="359"/>
      <c r="G8" s="366"/>
      <c r="H8" s="364"/>
    </row>
    <row r="9" spans="1:8" ht="12.75" customHeight="1">
      <c r="A9" s="172" t="s">
        <v>176</v>
      </c>
      <c r="B9" s="216"/>
      <c r="C9" s="217"/>
      <c r="D9" s="18">
        <f>B9+C9</f>
        <v>0</v>
      </c>
      <c r="E9" s="218"/>
      <c r="F9" s="217"/>
      <c r="G9" s="143">
        <f>E9+F9</f>
        <v>0</v>
      </c>
      <c r="H9" s="219"/>
    </row>
    <row r="10" spans="1:8" ht="12.75" customHeight="1">
      <c r="A10" s="172" t="s">
        <v>177</v>
      </c>
      <c r="B10" s="216"/>
      <c r="C10" s="217"/>
      <c r="D10" s="18">
        <f t="shared" ref="D10:D38" si="0">B10+C10</f>
        <v>0</v>
      </c>
      <c r="E10" s="218"/>
      <c r="F10" s="217"/>
      <c r="G10" s="143">
        <f>E10+F10</f>
        <v>0</v>
      </c>
      <c r="H10" s="219"/>
    </row>
    <row r="11" spans="1:8" ht="12.75" customHeight="1">
      <c r="A11" s="172" t="s">
        <v>190</v>
      </c>
      <c r="B11" s="216"/>
      <c r="C11" s="217"/>
      <c r="D11" s="18">
        <f t="shared" si="0"/>
        <v>0</v>
      </c>
      <c r="E11" s="218"/>
      <c r="F11" s="217"/>
      <c r="G11" s="143">
        <f>E11+F11</f>
        <v>0</v>
      </c>
      <c r="H11" s="219"/>
    </row>
    <row r="12" spans="1:8" ht="12.75" hidden="1" customHeight="1">
      <c r="A12" s="15"/>
      <c r="B12" s="16"/>
      <c r="C12" s="17"/>
      <c r="D12" s="18">
        <f t="shared" si="0"/>
        <v>0</v>
      </c>
      <c r="E12" s="80"/>
      <c r="F12" s="17"/>
      <c r="G12" s="143">
        <f t="shared" ref="G12:H38" si="1">SUM(D12:E12)</f>
        <v>0</v>
      </c>
      <c r="H12" s="170">
        <f t="shared" si="1"/>
        <v>0</v>
      </c>
    </row>
    <row r="13" spans="1:8" ht="12.75" hidden="1" customHeight="1">
      <c r="A13" s="15"/>
      <c r="B13" s="16"/>
      <c r="C13" s="17"/>
      <c r="D13" s="18">
        <f t="shared" si="0"/>
        <v>0</v>
      </c>
      <c r="E13" s="80"/>
      <c r="F13" s="17"/>
      <c r="G13" s="143">
        <f t="shared" si="1"/>
        <v>0</v>
      </c>
      <c r="H13" s="170">
        <f t="shared" si="1"/>
        <v>0</v>
      </c>
    </row>
    <row r="14" spans="1:8" ht="12.75" hidden="1" customHeight="1">
      <c r="A14" s="15"/>
      <c r="B14" s="16"/>
      <c r="C14" s="17"/>
      <c r="D14" s="18">
        <f t="shared" si="0"/>
        <v>0</v>
      </c>
      <c r="E14" s="80"/>
      <c r="F14" s="17"/>
      <c r="G14" s="143">
        <f t="shared" si="1"/>
        <v>0</v>
      </c>
      <c r="H14" s="170">
        <f t="shared" si="1"/>
        <v>0</v>
      </c>
    </row>
    <row r="15" spans="1:8" ht="12.75" hidden="1" customHeight="1">
      <c r="A15" s="15"/>
      <c r="B15" s="16"/>
      <c r="C15" s="17"/>
      <c r="D15" s="18">
        <f t="shared" si="0"/>
        <v>0</v>
      </c>
      <c r="E15" s="80"/>
      <c r="F15" s="17"/>
      <c r="G15" s="143">
        <f t="shared" si="1"/>
        <v>0</v>
      </c>
      <c r="H15" s="170">
        <f t="shared" si="1"/>
        <v>0</v>
      </c>
    </row>
    <row r="16" spans="1:8" ht="12.75" hidden="1" customHeight="1">
      <c r="A16" s="15"/>
      <c r="B16" s="16"/>
      <c r="C16" s="17"/>
      <c r="D16" s="18">
        <f t="shared" si="0"/>
        <v>0</v>
      </c>
      <c r="E16" s="80"/>
      <c r="F16" s="17"/>
      <c r="G16" s="143">
        <f t="shared" si="1"/>
        <v>0</v>
      </c>
      <c r="H16" s="170">
        <f t="shared" si="1"/>
        <v>0</v>
      </c>
    </row>
    <row r="17" spans="1:8" ht="12.75" hidden="1" customHeight="1">
      <c r="A17" s="15"/>
      <c r="B17" s="16"/>
      <c r="C17" s="17"/>
      <c r="D17" s="18">
        <f t="shared" si="0"/>
        <v>0</v>
      </c>
      <c r="E17" s="80"/>
      <c r="F17" s="17"/>
      <c r="G17" s="143">
        <f t="shared" si="1"/>
        <v>0</v>
      </c>
      <c r="H17" s="170">
        <f t="shared" si="1"/>
        <v>0</v>
      </c>
    </row>
    <row r="18" spans="1:8" ht="12.75" hidden="1" customHeight="1">
      <c r="A18" s="15"/>
      <c r="B18" s="16"/>
      <c r="C18" s="17"/>
      <c r="D18" s="18">
        <f t="shared" si="0"/>
        <v>0</v>
      </c>
      <c r="E18" s="80"/>
      <c r="F18" s="17"/>
      <c r="G18" s="143">
        <f t="shared" si="1"/>
        <v>0</v>
      </c>
      <c r="H18" s="170">
        <f t="shared" si="1"/>
        <v>0</v>
      </c>
    </row>
    <row r="19" spans="1:8" ht="12.75" hidden="1" customHeight="1">
      <c r="A19" s="15"/>
      <c r="B19" s="16"/>
      <c r="C19" s="17"/>
      <c r="D19" s="18">
        <f t="shared" si="0"/>
        <v>0</v>
      </c>
      <c r="E19" s="80"/>
      <c r="F19" s="17"/>
      <c r="G19" s="143">
        <f t="shared" si="1"/>
        <v>0</v>
      </c>
      <c r="H19" s="170">
        <f t="shared" si="1"/>
        <v>0</v>
      </c>
    </row>
    <row r="20" spans="1:8" ht="12.75" hidden="1" customHeight="1">
      <c r="A20" s="15"/>
      <c r="B20" s="16"/>
      <c r="C20" s="17"/>
      <c r="D20" s="18">
        <f t="shared" si="0"/>
        <v>0</v>
      </c>
      <c r="E20" s="80"/>
      <c r="F20" s="17"/>
      <c r="G20" s="143">
        <f t="shared" si="1"/>
        <v>0</v>
      </c>
      <c r="H20" s="170">
        <f t="shared" si="1"/>
        <v>0</v>
      </c>
    </row>
    <row r="21" spans="1:8" ht="12.75" hidden="1" customHeight="1">
      <c r="A21" s="15"/>
      <c r="B21" s="16"/>
      <c r="C21" s="17"/>
      <c r="D21" s="18">
        <f t="shared" si="0"/>
        <v>0</v>
      </c>
      <c r="E21" s="80"/>
      <c r="F21" s="17"/>
      <c r="G21" s="143">
        <f t="shared" si="1"/>
        <v>0</v>
      </c>
      <c r="H21" s="170">
        <f t="shared" si="1"/>
        <v>0</v>
      </c>
    </row>
    <row r="22" spans="1:8" ht="12.75" hidden="1" customHeight="1">
      <c r="A22" s="15"/>
      <c r="B22" s="16"/>
      <c r="C22" s="17"/>
      <c r="D22" s="18">
        <f t="shared" si="0"/>
        <v>0</v>
      </c>
      <c r="E22" s="80"/>
      <c r="F22" s="17"/>
      <c r="G22" s="143">
        <f t="shared" si="1"/>
        <v>0</v>
      </c>
      <c r="H22" s="170">
        <f t="shared" si="1"/>
        <v>0</v>
      </c>
    </row>
    <row r="23" spans="1:8" ht="12.75" hidden="1" customHeight="1">
      <c r="A23" s="15"/>
      <c r="B23" s="16"/>
      <c r="C23" s="17"/>
      <c r="D23" s="18">
        <f t="shared" si="0"/>
        <v>0</v>
      </c>
      <c r="E23" s="80"/>
      <c r="F23" s="17"/>
      <c r="G23" s="143">
        <f t="shared" si="1"/>
        <v>0</v>
      </c>
      <c r="H23" s="170">
        <f t="shared" si="1"/>
        <v>0</v>
      </c>
    </row>
    <row r="24" spans="1:8" ht="12.75" hidden="1" customHeight="1">
      <c r="A24" s="15"/>
      <c r="B24" s="16"/>
      <c r="C24" s="17"/>
      <c r="D24" s="18">
        <f t="shared" si="0"/>
        <v>0</v>
      </c>
      <c r="E24" s="80"/>
      <c r="F24" s="17"/>
      <c r="G24" s="143">
        <f t="shared" si="1"/>
        <v>0</v>
      </c>
      <c r="H24" s="170">
        <f t="shared" si="1"/>
        <v>0</v>
      </c>
    </row>
    <row r="25" spans="1:8" ht="12.75" hidden="1" customHeight="1">
      <c r="A25" s="15"/>
      <c r="B25" s="16"/>
      <c r="C25" s="17"/>
      <c r="D25" s="18">
        <f t="shared" si="0"/>
        <v>0</v>
      </c>
      <c r="E25" s="80"/>
      <c r="F25" s="17"/>
      <c r="G25" s="143">
        <f t="shared" si="1"/>
        <v>0</v>
      </c>
      <c r="H25" s="170">
        <f t="shared" si="1"/>
        <v>0</v>
      </c>
    </row>
    <row r="26" spans="1:8" ht="12.75" hidden="1" customHeight="1">
      <c r="A26" s="15"/>
      <c r="B26" s="16"/>
      <c r="C26" s="17"/>
      <c r="D26" s="18">
        <f t="shared" si="0"/>
        <v>0</v>
      </c>
      <c r="E26" s="80"/>
      <c r="F26" s="17"/>
      <c r="G26" s="143">
        <f t="shared" si="1"/>
        <v>0</v>
      </c>
      <c r="H26" s="170">
        <f t="shared" si="1"/>
        <v>0</v>
      </c>
    </row>
    <row r="27" spans="1:8" ht="12.75" hidden="1" customHeight="1">
      <c r="A27" s="15"/>
      <c r="B27" s="16"/>
      <c r="C27" s="17"/>
      <c r="D27" s="18">
        <f t="shared" si="0"/>
        <v>0</v>
      </c>
      <c r="E27" s="80"/>
      <c r="F27" s="17"/>
      <c r="G27" s="143">
        <f t="shared" si="1"/>
        <v>0</v>
      </c>
      <c r="H27" s="170">
        <f t="shared" si="1"/>
        <v>0</v>
      </c>
    </row>
    <row r="28" spans="1:8" ht="12.75" hidden="1" customHeight="1">
      <c r="A28" s="15"/>
      <c r="B28" s="16"/>
      <c r="C28" s="17"/>
      <c r="D28" s="18">
        <f t="shared" si="0"/>
        <v>0</v>
      </c>
      <c r="E28" s="80"/>
      <c r="F28" s="17"/>
      <c r="G28" s="143">
        <f t="shared" si="1"/>
        <v>0</v>
      </c>
      <c r="H28" s="170">
        <f t="shared" si="1"/>
        <v>0</v>
      </c>
    </row>
    <row r="29" spans="1:8" ht="12.75" hidden="1" customHeight="1">
      <c r="A29" s="15"/>
      <c r="B29" s="16"/>
      <c r="C29" s="17"/>
      <c r="D29" s="18">
        <f t="shared" si="0"/>
        <v>0</v>
      </c>
      <c r="E29" s="80"/>
      <c r="F29" s="17"/>
      <c r="G29" s="143">
        <f t="shared" si="1"/>
        <v>0</v>
      </c>
      <c r="H29" s="170">
        <f t="shared" si="1"/>
        <v>0</v>
      </c>
    </row>
    <row r="30" spans="1:8" ht="12.75" hidden="1" customHeight="1">
      <c r="A30" s="15"/>
      <c r="B30" s="16"/>
      <c r="C30" s="17"/>
      <c r="D30" s="18">
        <f t="shared" si="0"/>
        <v>0</v>
      </c>
      <c r="E30" s="80"/>
      <c r="F30" s="17"/>
      <c r="G30" s="143">
        <f t="shared" si="1"/>
        <v>0</v>
      </c>
      <c r="H30" s="170">
        <f t="shared" si="1"/>
        <v>0</v>
      </c>
    </row>
    <row r="31" spans="1:8" ht="12.75" hidden="1" customHeight="1">
      <c r="A31" s="15"/>
      <c r="B31" s="16"/>
      <c r="C31" s="17"/>
      <c r="D31" s="18">
        <f t="shared" si="0"/>
        <v>0</v>
      </c>
      <c r="E31" s="80"/>
      <c r="F31" s="17"/>
      <c r="G31" s="143">
        <f t="shared" si="1"/>
        <v>0</v>
      </c>
      <c r="H31" s="170">
        <f t="shared" si="1"/>
        <v>0</v>
      </c>
    </row>
    <row r="32" spans="1:8" ht="12.75" hidden="1" customHeight="1">
      <c r="A32" s="15"/>
      <c r="B32" s="16"/>
      <c r="C32" s="17"/>
      <c r="D32" s="18">
        <f t="shared" si="0"/>
        <v>0</v>
      </c>
      <c r="E32" s="80"/>
      <c r="F32" s="17"/>
      <c r="G32" s="143">
        <f t="shared" si="1"/>
        <v>0</v>
      </c>
      <c r="H32" s="170">
        <f t="shared" si="1"/>
        <v>0</v>
      </c>
    </row>
    <row r="33" spans="1:8" ht="12.75" hidden="1" customHeight="1">
      <c r="A33" s="15"/>
      <c r="B33" s="16"/>
      <c r="C33" s="17"/>
      <c r="D33" s="18">
        <f t="shared" si="0"/>
        <v>0</v>
      </c>
      <c r="E33" s="80"/>
      <c r="F33" s="17"/>
      <c r="G33" s="143">
        <f t="shared" si="1"/>
        <v>0</v>
      </c>
      <c r="H33" s="170">
        <f t="shared" si="1"/>
        <v>0</v>
      </c>
    </row>
    <row r="34" spans="1:8" ht="12.75" hidden="1" customHeight="1">
      <c r="A34" s="15"/>
      <c r="B34" s="16"/>
      <c r="C34" s="17"/>
      <c r="D34" s="18">
        <f t="shared" si="0"/>
        <v>0</v>
      </c>
      <c r="E34" s="80"/>
      <c r="F34" s="17"/>
      <c r="G34" s="143">
        <f t="shared" si="1"/>
        <v>0</v>
      </c>
      <c r="H34" s="170">
        <f t="shared" si="1"/>
        <v>0</v>
      </c>
    </row>
    <row r="35" spans="1:8" ht="12.75" hidden="1" customHeight="1">
      <c r="A35" s="15"/>
      <c r="B35" s="16"/>
      <c r="C35" s="17"/>
      <c r="D35" s="18">
        <f t="shared" si="0"/>
        <v>0</v>
      </c>
      <c r="E35" s="80"/>
      <c r="F35" s="17"/>
      <c r="G35" s="143">
        <f t="shared" si="1"/>
        <v>0</v>
      </c>
      <c r="H35" s="170">
        <f t="shared" si="1"/>
        <v>0</v>
      </c>
    </row>
    <row r="36" spans="1:8" ht="12.75" hidden="1" customHeight="1">
      <c r="A36" s="15"/>
      <c r="B36" s="16"/>
      <c r="C36" s="17"/>
      <c r="D36" s="18">
        <f t="shared" si="0"/>
        <v>0</v>
      </c>
      <c r="E36" s="80"/>
      <c r="F36" s="17"/>
      <c r="G36" s="143">
        <f t="shared" si="1"/>
        <v>0</v>
      </c>
      <c r="H36" s="170">
        <f t="shared" si="1"/>
        <v>0</v>
      </c>
    </row>
    <row r="37" spans="1:8" ht="12.75" hidden="1" customHeight="1">
      <c r="A37" s="15"/>
      <c r="B37" s="16"/>
      <c r="C37" s="17"/>
      <c r="D37" s="18">
        <f t="shared" si="0"/>
        <v>0</v>
      </c>
      <c r="E37" s="80"/>
      <c r="F37" s="17"/>
      <c r="G37" s="143">
        <f t="shared" si="1"/>
        <v>0</v>
      </c>
      <c r="H37" s="170">
        <f t="shared" si="1"/>
        <v>0</v>
      </c>
    </row>
    <row r="38" spans="1:8" ht="12.75" hidden="1" customHeight="1">
      <c r="A38" s="15"/>
      <c r="B38" s="16"/>
      <c r="C38" s="17"/>
      <c r="D38" s="18">
        <f t="shared" si="0"/>
        <v>0</v>
      </c>
      <c r="E38" s="80"/>
      <c r="F38" s="17"/>
      <c r="G38" s="143">
        <f t="shared" si="1"/>
        <v>0</v>
      </c>
      <c r="H38" s="170">
        <f t="shared" si="1"/>
        <v>0</v>
      </c>
    </row>
    <row r="39" spans="1:8" s="19" customFormat="1">
      <c r="A39" s="112" t="s">
        <v>18</v>
      </c>
      <c r="B39" s="141">
        <f>SUM(B9:B38)</f>
        <v>0</v>
      </c>
      <c r="C39" s="125">
        <f t="shared" ref="C39:H39" si="2">SUM(C9:C38)</f>
        <v>0</v>
      </c>
      <c r="D39" s="142">
        <f t="shared" si="2"/>
        <v>0</v>
      </c>
      <c r="E39" s="140">
        <f t="shared" si="2"/>
        <v>0</v>
      </c>
      <c r="F39" s="125">
        <f t="shared" si="2"/>
        <v>0</v>
      </c>
      <c r="G39" s="124">
        <f t="shared" si="2"/>
        <v>0</v>
      </c>
      <c r="H39" s="171">
        <f t="shared" si="2"/>
        <v>0</v>
      </c>
    </row>
    <row r="40" spans="1:8">
      <c r="A40" s="14" t="s">
        <v>19</v>
      </c>
    </row>
  </sheetData>
  <sheetProtection password="C3CC" sheet="1" objects="1" scenarios="1"/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20" customWidth="1"/>
    <col min="2" max="2" width="73.28515625" style="7" customWidth="1"/>
    <col min="3" max="3" width="15.140625" style="21" customWidth="1"/>
    <col min="4" max="4" width="15.140625" style="7" customWidth="1"/>
    <col min="5" max="5" width="15.140625" style="22" customWidth="1"/>
    <col min="6" max="6" width="13.5703125" style="21" customWidth="1"/>
    <col min="7" max="7" width="15.42578125" style="7" customWidth="1"/>
    <col min="8" max="8" width="12.28515625" style="23" customWidth="1"/>
    <col min="9" max="9" width="15.140625" style="20" customWidth="1"/>
    <col min="10" max="16384" width="9.140625" style="7"/>
  </cols>
  <sheetData>
    <row r="1" spans="1:11" ht="12.75" customHeigh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13"/>
      <c r="K1" s="13"/>
    </row>
    <row r="2" spans="1:11" ht="12.75" customHeight="1">
      <c r="A2" s="329" t="s">
        <v>22</v>
      </c>
      <c r="B2" s="329"/>
      <c r="C2" s="329"/>
      <c r="D2" s="329"/>
      <c r="E2" s="329"/>
      <c r="F2" s="329"/>
      <c r="G2" s="329"/>
      <c r="H2" s="329"/>
      <c r="I2" s="329"/>
      <c r="J2" s="13"/>
      <c r="K2" s="13"/>
    </row>
    <row r="3" spans="1:11" ht="12.75" customHeight="1">
      <c r="A3" s="4"/>
      <c r="B3" s="5"/>
      <c r="C3" s="5"/>
      <c r="D3" s="5"/>
      <c r="E3" s="24"/>
      <c r="F3" s="5"/>
      <c r="G3" s="5"/>
      <c r="H3" s="5"/>
      <c r="I3" s="5"/>
      <c r="J3" s="5"/>
      <c r="K3" s="5"/>
    </row>
    <row r="4" spans="1:11" ht="12.75" customHeight="1">
      <c r="A4" s="368" t="s">
        <v>142</v>
      </c>
      <c r="B4" s="368"/>
      <c r="C4" s="368"/>
      <c r="D4" s="368"/>
      <c r="E4" s="368"/>
      <c r="F4" s="368"/>
      <c r="G4" s="368"/>
      <c r="H4" s="368"/>
      <c r="I4" s="368"/>
      <c r="J4" s="26"/>
      <c r="K4" s="26"/>
    </row>
    <row r="5" spans="1:11" s="20" customFormat="1" ht="13.5" customHeight="1">
      <c r="A5" s="25"/>
      <c r="B5" s="25"/>
      <c r="C5" s="25"/>
      <c r="D5" s="25"/>
      <c r="E5" s="24"/>
      <c r="H5" s="369" t="s">
        <v>3</v>
      </c>
      <c r="I5" s="369"/>
    </row>
    <row r="6" spans="1:11" s="5" customFormat="1" ht="15.75" customHeight="1">
      <c r="A6" s="357" t="s">
        <v>23</v>
      </c>
      <c r="B6" s="366"/>
      <c r="C6" s="364" t="s">
        <v>24</v>
      </c>
      <c r="D6" s="364"/>
      <c r="E6" s="364"/>
      <c r="F6" s="367" t="s">
        <v>6</v>
      </c>
      <c r="G6" s="367"/>
      <c r="H6" s="367"/>
      <c r="I6" s="367" t="s">
        <v>25</v>
      </c>
    </row>
    <row r="7" spans="1:11" s="5" customFormat="1" ht="25.5">
      <c r="A7" s="117" t="s">
        <v>26</v>
      </c>
      <c r="B7" s="116" t="s">
        <v>27</v>
      </c>
      <c r="C7" s="133" t="s">
        <v>8</v>
      </c>
      <c r="D7" s="115" t="s">
        <v>9</v>
      </c>
      <c r="E7" s="134" t="s">
        <v>10</v>
      </c>
      <c r="F7" s="133" t="s">
        <v>28</v>
      </c>
      <c r="G7" s="115" t="s">
        <v>12</v>
      </c>
      <c r="H7" s="111" t="s">
        <v>10</v>
      </c>
      <c r="I7" s="367"/>
    </row>
    <row r="8" spans="1:11" ht="13.5" customHeight="1" thickBot="1">
      <c r="A8" s="372" t="s">
        <v>29</v>
      </c>
      <c r="B8" s="373"/>
      <c r="C8" s="27"/>
      <c r="D8" s="28"/>
      <c r="E8" s="29">
        <f>SUM(C8:D8)</f>
        <v>0</v>
      </c>
      <c r="F8" s="27"/>
      <c r="G8" s="30"/>
      <c r="H8" s="31">
        <f>F8+G8</f>
        <v>0</v>
      </c>
      <c r="I8" s="32"/>
    </row>
    <row r="9" spans="1:11" ht="15" customHeight="1">
      <c r="A9" s="374" t="s">
        <v>30</v>
      </c>
      <c r="B9" s="145" t="s">
        <v>31</v>
      </c>
      <c r="C9" s="33"/>
      <c r="D9" s="34"/>
      <c r="E9" s="35">
        <f t="shared" ref="E9:E34" si="0">SUM(C9:D9)</f>
        <v>0</v>
      </c>
      <c r="F9" s="33"/>
      <c r="G9" s="36"/>
      <c r="H9" s="37">
        <f t="shared" ref="H9:H34" si="1">F9+G9</f>
        <v>0</v>
      </c>
      <c r="I9" s="38"/>
      <c r="K9" s="39"/>
    </row>
    <row r="10" spans="1:11" ht="15">
      <c r="A10" s="374"/>
      <c r="B10" s="146" t="s">
        <v>32</v>
      </c>
      <c r="C10" s="40"/>
      <c r="D10" s="41"/>
      <c r="E10" s="42">
        <f t="shared" si="0"/>
        <v>0</v>
      </c>
      <c r="F10" s="40"/>
      <c r="G10" s="43"/>
      <c r="H10" s="44">
        <f t="shared" si="1"/>
        <v>0</v>
      </c>
      <c r="I10" s="45"/>
      <c r="K10" s="39"/>
    </row>
    <row r="11" spans="1:11" ht="15">
      <c r="A11" s="374"/>
      <c r="B11" s="147" t="s">
        <v>33</v>
      </c>
      <c r="C11" s="46"/>
      <c r="D11" s="47"/>
      <c r="E11" s="48">
        <f t="shared" si="0"/>
        <v>0</v>
      </c>
      <c r="F11" s="46"/>
      <c r="G11" s="49"/>
      <c r="H11" s="50">
        <f t="shared" si="1"/>
        <v>0</v>
      </c>
      <c r="I11" s="51"/>
      <c r="K11" s="39"/>
    </row>
    <row r="12" spans="1:11" ht="15" customHeight="1">
      <c r="A12" s="370" t="s">
        <v>34</v>
      </c>
      <c r="B12" s="148" t="s">
        <v>35</v>
      </c>
      <c r="C12" s="52"/>
      <c r="D12" s="53"/>
      <c r="E12" s="54">
        <f t="shared" si="0"/>
        <v>0</v>
      </c>
      <c r="F12" s="52"/>
      <c r="G12" s="55"/>
      <c r="H12" s="56">
        <f t="shared" si="1"/>
        <v>0</v>
      </c>
      <c r="I12" s="57"/>
      <c r="K12" s="39"/>
    </row>
    <row r="13" spans="1:11" ht="15">
      <c r="A13" s="370"/>
      <c r="B13" s="146" t="s">
        <v>36</v>
      </c>
      <c r="C13" s="40"/>
      <c r="D13" s="41"/>
      <c r="E13" s="42">
        <f t="shared" si="0"/>
        <v>0</v>
      </c>
      <c r="F13" s="40"/>
      <c r="G13" s="43"/>
      <c r="H13" s="44">
        <f t="shared" si="1"/>
        <v>0</v>
      </c>
      <c r="I13" s="45"/>
      <c r="K13" s="39"/>
    </row>
    <row r="14" spans="1:11" ht="15">
      <c r="A14" s="370"/>
      <c r="B14" s="147" t="s">
        <v>37</v>
      </c>
      <c r="C14" s="46"/>
      <c r="D14" s="47"/>
      <c r="E14" s="48">
        <f t="shared" si="0"/>
        <v>0</v>
      </c>
      <c r="F14" s="46"/>
      <c r="G14" s="49"/>
      <c r="H14" s="50">
        <f t="shared" si="1"/>
        <v>0</v>
      </c>
      <c r="I14" s="51"/>
      <c r="K14" s="39"/>
    </row>
    <row r="15" spans="1:11" ht="15">
      <c r="A15" s="144" t="s">
        <v>38</v>
      </c>
      <c r="B15" s="149" t="s">
        <v>39</v>
      </c>
      <c r="C15" s="58"/>
      <c r="D15" s="59"/>
      <c r="E15" s="60">
        <f t="shared" si="0"/>
        <v>0</v>
      </c>
      <c r="F15" s="58"/>
      <c r="G15" s="61"/>
      <c r="H15" s="62">
        <f t="shared" si="1"/>
        <v>0</v>
      </c>
      <c r="I15" s="63"/>
      <c r="K15" s="39"/>
    </row>
    <row r="16" spans="1:11" ht="22.5" customHeight="1">
      <c r="A16" s="370" t="s">
        <v>40</v>
      </c>
      <c r="B16" s="148" t="s">
        <v>41</v>
      </c>
      <c r="C16" s="52"/>
      <c r="D16" s="53"/>
      <c r="E16" s="54">
        <f t="shared" si="0"/>
        <v>0</v>
      </c>
      <c r="F16" s="52"/>
      <c r="G16" s="55"/>
      <c r="H16" s="56">
        <f t="shared" si="1"/>
        <v>0</v>
      </c>
      <c r="I16" s="57"/>
      <c r="K16" s="39"/>
    </row>
    <row r="17" spans="1:11" ht="15">
      <c r="A17" s="370"/>
      <c r="B17" s="147" t="s">
        <v>42</v>
      </c>
      <c r="C17" s="46"/>
      <c r="D17" s="47"/>
      <c r="E17" s="48">
        <f t="shared" si="0"/>
        <v>0</v>
      </c>
      <c r="F17" s="46"/>
      <c r="G17" s="49"/>
      <c r="H17" s="50">
        <f t="shared" si="1"/>
        <v>0</v>
      </c>
      <c r="I17" s="51"/>
      <c r="K17" s="39"/>
    </row>
    <row r="18" spans="1:11" ht="15" customHeight="1">
      <c r="A18" s="370" t="s">
        <v>43</v>
      </c>
      <c r="B18" s="148" t="s">
        <v>44</v>
      </c>
      <c r="C18" s="52"/>
      <c r="D18" s="53"/>
      <c r="E18" s="54">
        <f t="shared" si="0"/>
        <v>0</v>
      </c>
      <c r="F18" s="52"/>
      <c r="G18" s="55"/>
      <c r="H18" s="56">
        <f t="shared" si="1"/>
        <v>0</v>
      </c>
      <c r="I18" s="57"/>
      <c r="K18" s="39"/>
    </row>
    <row r="19" spans="1:11" ht="15">
      <c r="A19" s="370"/>
      <c r="B19" s="146" t="s">
        <v>45</v>
      </c>
      <c r="C19" s="64"/>
      <c r="D19" s="65"/>
      <c r="E19" s="66">
        <f t="shared" si="0"/>
        <v>0</v>
      </c>
      <c r="F19" s="64"/>
      <c r="G19" s="67"/>
      <c r="H19" s="68">
        <f t="shared" si="1"/>
        <v>0</v>
      </c>
      <c r="I19" s="69"/>
      <c r="K19" s="39"/>
    </row>
    <row r="20" spans="1:11" ht="25.5">
      <c r="A20" s="370"/>
      <c r="B20" s="146" t="s">
        <v>46</v>
      </c>
      <c r="C20" s="40"/>
      <c r="D20" s="41"/>
      <c r="E20" s="66">
        <f t="shared" si="0"/>
        <v>0</v>
      </c>
      <c r="F20" s="40"/>
      <c r="G20" s="43"/>
      <c r="H20" s="68">
        <f t="shared" si="1"/>
        <v>0</v>
      </c>
      <c r="I20" s="45"/>
      <c r="K20" s="39"/>
    </row>
    <row r="21" spans="1:11" ht="25.5">
      <c r="A21" s="370"/>
      <c r="B21" s="146" t="s">
        <v>47</v>
      </c>
      <c r="C21" s="40"/>
      <c r="D21" s="41"/>
      <c r="E21" s="66">
        <f t="shared" si="0"/>
        <v>0</v>
      </c>
      <c r="F21" s="40"/>
      <c r="G21" s="43"/>
      <c r="H21" s="68">
        <f t="shared" si="1"/>
        <v>0</v>
      </c>
      <c r="I21" s="45"/>
      <c r="K21" s="39"/>
    </row>
    <row r="22" spans="1:11" ht="15">
      <c r="A22" s="370"/>
      <c r="B22" s="146" t="s">
        <v>48</v>
      </c>
      <c r="C22" s="40"/>
      <c r="D22" s="41"/>
      <c r="E22" s="66">
        <f t="shared" si="0"/>
        <v>0</v>
      </c>
      <c r="F22" s="40"/>
      <c r="G22" s="43"/>
      <c r="H22" s="68">
        <f t="shared" si="1"/>
        <v>0</v>
      </c>
      <c r="I22" s="45"/>
      <c r="K22" s="39"/>
    </row>
    <row r="23" spans="1:11" ht="15">
      <c r="A23" s="370"/>
      <c r="B23" s="147" t="s">
        <v>49</v>
      </c>
      <c r="C23" s="46"/>
      <c r="D23" s="47"/>
      <c r="E23" s="70">
        <f t="shared" si="0"/>
        <v>0</v>
      </c>
      <c r="F23" s="46"/>
      <c r="G23" s="49"/>
      <c r="H23" s="68">
        <f t="shared" si="1"/>
        <v>0</v>
      </c>
      <c r="I23" s="51"/>
      <c r="K23" s="39"/>
    </row>
    <row r="24" spans="1:11" ht="15" customHeight="1">
      <c r="A24" s="370" t="s">
        <v>50</v>
      </c>
      <c r="B24" s="148" t="s">
        <v>51</v>
      </c>
      <c r="C24" s="52"/>
      <c r="D24" s="53"/>
      <c r="E24" s="71">
        <f t="shared" si="0"/>
        <v>0</v>
      </c>
      <c r="F24" s="52"/>
      <c r="G24" s="55"/>
      <c r="H24" s="56">
        <f t="shared" si="1"/>
        <v>0</v>
      </c>
      <c r="I24" s="57"/>
      <c r="K24" s="39"/>
    </row>
    <row r="25" spans="1:11" ht="15">
      <c r="A25" s="370"/>
      <c r="B25" s="146" t="s">
        <v>52</v>
      </c>
      <c r="C25" s="40"/>
      <c r="D25" s="41"/>
      <c r="E25" s="66">
        <f t="shared" si="0"/>
        <v>0</v>
      </c>
      <c r="F25" s="40"/>
      <c r="G25" s="43"/>
      <c r="H25" s="68">
        <f t="shared" si="1"/>
        <v>0</v>
      </c>
      <c r="I25" s="45"/>
      <c r="K25" s="39"/>
    </row>
    <row r="26" spans="1:11" ht="15">
      <c r="A26" s="370"/>
      <c r="B26" s="146" t="s">
        <v>53</v>
      </c>
      <c r="C26" s="40"/>
      <c r="D26" s="41"/>
      <c r="E26" s="66">
        <f t="shared" si="0"/>
        <v>0</v>
      </c>
      <c r="F26" s="40"/>
      <c r="G26" s="43"/>
      <c r="H26" s="68">
        <f t="shared" si="1"/>
        <v>0</v>
      </c>
      <c r="I26" s="45"/>
      <c r="K26" s="39"/>
    </row>
    <row r="27" spans="1:11" ht="15">
      <c r="A27" s="370"/>
      <c r="B27" s="146" t="s">
        <v>54</v>
      </c>
      <c r="C27" s="40"/>
      <c r="D27" s="41"/>
      <c r="E27" s="66">
        <f t="shared" si="0"/>
        <v>0</v>
      </c>
      <c r="F27" s="40"/>
      <c r="G27" s="43"/>
      <c r="H27" s="68">
        <f t="shared" si="1"/>
        <v>0</v>
      </c>
      <c r="I27" s="45"/>
      <c r="K27" s="39"/>
    </row>
    <row r="28" spans="1:11" ht="15">
      <c r="A28" s="370"/>
      <c r="B28" s="146" t="s">
        <v>55</v>
      </c>
      <c r="C28" s="40"/>
      <c r="D28" s="41"/>
      <c r="E28" s="66">
        <f t="shared" si="0"/>
        <v>0</v>
      </c>
      <c r="F28" s="40"/>
      <c r="G28" s="43"/>
      <c r="H28" s="68">
        <f t="shared" si="1"/>
        <v>0</v>
      </c>
      <c r="I28" s="45"/>
      <c r="K28" s="39"/>
    </row>
    <row r="29" spans="1:11" ht="15">
      <c r="A29" s="370"/>
      <c r="B29" s="147" t="s">
        <v>56</v>
      </c>
      <c r="C29" s="46"/>
      <c r="D29" s="47"/>
      <c r="E29" s="70">
        <f t="shared" si="0"/>
        <v>0</v>
      </c>
      <c r="F29" s="46"/>
      <c r="G29" s="49"/>
      <c r="H29" s="68">
        <f t="shared" si="1"/>
        <v>0</v>
      </c>
      <c r="I29" s="51"/>
      <c r="K29" s="39"/>
    </row>
    <row r="30" spans="1:11" ht="15" customHeight="1">
      <c r="A30" s="371" t="s">
        <v>57</v>
      </c>
      <c r="B30" s="148" t="s">
        <v>58</v>
      </c>
      <c r="C30" s="52"/>
      <c r="D30" s="53"/>
      <c r="E30" s="71">
        <f t="shared" si="0"/>
        <v>0</v>
      </c>
      <c r="F30" s="52"/>
      <c r="G30" s="55"/>
      <c r="H30" s="56">
        <f t="shared" si="1"/>
        <v>0</v>
      </c>
      <c r="I30" s="57"/>
      <c r="K30" s="39"/>
    </row>
    <row r="31" spans="1:11" ht="15">
      <c r="A31" s="371"/>
      <c r="B31" s="146" t="s">
        <v>59</v>
      </c>
      <c r="C31" s="40"/>
      <c r="D31" s="41"/>
      <c r="E31" s="66">
        <f t="shared" si="0"/>
        <v>0</v>
      </c>
      <c r="F31" s="40"/>
      <c r="G31" s="43"/>
      <c r="H31" s="68">
        <f t="shared" si="1"/>
        <v>0</v>
      </c>
      <c r="I31" s="45"/>
      <c r="K31" s="39"/>
    </row>
    <row r="32" spans="1:11" ht="25.5">
      <c r="A32" s="371"/>
      <c r="B32" s="146" t="s">
        <v>60</v>
      </c>
      <c r="C32" s="40"/>
      <c r="D32" s="41"/>
      <c r="E32" s="66">
        <f t="shared" si="0"/>
        <v>0</v>
      </c>
      <c r="F32" s="40"/>
      <c r="G32" s="43"/>
      <c r="H32" s="68">
        <f t="shared" si="1"/>
        <v>0</v>
      </c>
      <c r="I32" s="45"/>
      <c r="K32" s="39"/>
    </row>
    <row r="33" spans="1:11" ht="25.5">
      <c r="A33" s="371"/>
      <c r="B33" s="146" t="s">
        <v>61</v>
      </c>
      <c r="C33" s="40"/>
      <c r="D33" s="41"/>
      <c r="E33" s="66">
        <f t="shared" si="0"/>
        <v>0</v>
      </c>
      <c r="F33" s="40"/>
      <c r="G33" s="43"/>
      <c r="H33" s="68">
        <f t="shared" si="1"/>
        <v>0</v>
      </c>
      <c r="I33" s="45"/>
      <c r="K33" s="39"/>
    </row>
    <row r="34" spans="1:11" ht="25.5">
      <c r="A34" s="371"/>
      <c r="B34" s="150" t="s">
        <v>62</v>
      </c>
      <c r="C34" s="72"/>
      <c r="D34" s="73"/>
      <c r="E34" s="74">
        <f t="shared" si="0"/>
        <v>0</v>
      </c>
      <c r="F34" s="72"/>
      <c r="G34" s="75"/>
      <c r="H34" s="76">
        <f t="shared" si="1"/>
        <v>0</v>
      </c>
      <c r="I34" s="77"/>
      <c r="K34" s="39"/>
    </row>
    <row r="35" spans="1:11" ht="17.25" customHeight="1">
      <c r="A35" s="365" t="s">
        <v>18</v>
      </c>
      <c r="B35" s="360"/>
      <c r="C35" s="135">
        <f>SUM(C8:C34)</f>
        <v>0</v>
      </c>
      <c r="D35" s="136">
        <f t="shared" ref="D35:I35" si="2">SUM(D9:D34)</f>
        <v>0</v>
      </c>
      <c r="E35" s="137">
        <f t="shared" si="2"/>
        <v>0</v>
      </c>
      <c r="F35" s="135">
        <f t="shared" si="2"/>
        <v>0</v>
      </c>
      <c r="G35" s="138">
        <f t="shared" si="2"/>
        <v>0</v>
      </c>
      <c r="H35" s="138">
        <f t="shared" si="2"/>
        <v>0</v>
      </c>
      <c r="I35" s="139">
        <f t="shared" si="2"/>
        <v>0</v>
      </c>
    </row>
    <row r="36" spans="1:11">
      <c r="A36" s="78" t="s">
        <v>19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27" customFormat="1" ht="12.75" customHeight="1">
      <c r="A1" s="395" t="s">
        <v>63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230"/>
    </row>
    <row r="2" spans="1:24" s="227" customFormat="1" ht="12.75" customHeight="1">
      <c r="A2" s="395" t="s">
        <v>64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230"/>
    </row>
    <row r="3" spans="1:24" s="227" customFormat="1" ht="12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30"/>
    </row>
    <row r="4" spans="1:24" s="227" customFormat="1" ht="12.75" customHeight="1">
      <c r="A4" s="330" t="s">
        <v>142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230"/>
    </row>
    <row r="5" spans="1:24" s="227" customFormat="1" ht="12.75" customHeight="1">
      <c r="A5" s="394" t="s">
        <v>195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230"/>
    </row>
    <row r="6" spans="1:24" s="227" customFormat="1" ht="13.5" thickBot="1">
      <c r="B6" s="231"/>
      <c r="C6" s="231"/>
      <c r="D6" s="231"/>
      <c r="E6" s="324">
        <v>1.06</v>
      </c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3">
        <v>1</v>
      </c>
      <c r="X6" s="230"/>
    </row>
    <row r="7" spans="1:24" s="235" customFormat="1" ht="21.75" customHeight="1" thickBot="1">
      <c r="A7" s="396" t="s">
        <v>4</v>
      </c>
      <c r="B7" s="397"/>
      <c r="C7" s="397"/>
      <c r="D7" s="398"/>
      <c r="E7" s="391" t="s">
        <v>157</v>
      </c>
      <c r="F7" s="391" t="s">
        <v>157</v>
      </c>
      <c r="G7" s="399" t="s">
        <v>66</v>
      </c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400"/>
      <c r="S7" s="400"/>
      <c r="T7" s="400"/>
      <c r="U7" s="400"/>
      <c r="V7" s="400"/>
      <c r="W7" s="400"/>
      <c r="X7" s="234"/>
    </row>
    <row r="8" spans="1:24" s="235" customFormat="1" ht="21.75" customHeight="1" thickBot="1">
      <c r="A8" s="375" t="s">
        <v>154</v>
      </c>
      <c r="B8" s="375" t="s">
        <v>155</v>
      </c>
      <c r="C8" s="375" t="s">
        <v>13</v>
      </c>
      <c r="D8" s="375" t="s">
        <v>156</v>
      </c>
      <c r="E8" s="392"/>
      <c r="F8" s="392"/>
      <c r="G8" s="396" t="s">
        <v>5</v>
      </c>
      <c r="H8" s="397"/>
      <c r="I8" s="397"/>
      <c r="J8" s="397"/>
      <c r="K8" s="397"/>
      <c r="L8" s="397"/>
      <c r="M8" s="397"/>
      <c r="N8" s="397"/>
      <c r="O8" s="397"/>
      <c r="P8" s="406"/>
      <c r="Q8" s="407"/>
      <c r="R8" s="377" t="s">
        <v>67</v>
      </c>
      <c r="S8" s="377"/>
      <c r="T8" s="377"/>
      <c r="U8" s="377"/>
      <c r="V8" s="377"/>
      <c r="W8" s="377"/>
      <c r="X8" s="234"/>
    </row>
    <row r="9" spans="1:24" s="235" customFormat="1" ht="17.25" customHeight="1" thickBot="1">
      <c r="A9" s="376"/>
      <c r="B9" s="376"/>
      <c r="C9" s="376"/>
      <c r="D9" s="376"/>
      <c r="E9" s="392"/>
      <c r="F9" s="392"/>
      <c r="G9" s="378" t="s">
        <v>68</v>
      </c>
      <c r="H9" s="378"/>
      <c r="I9" s="379"/>
      <c r="J9" s="408" t="s">
        <v>69</v>
      </c>
      <c r="K9" s="408"/>
      <c r="L9" s="408"/>
      <c r="M9" s="409"/>
      <c r="N9" s="409"/>
      <c r="O9" s="409"/>
      <c r="P9" s="409"/>
      <c r="Q9" s="409"/>
      <c r="R9" s="380" t="s">
        <v>68</v>
      </c>
      <c r="S9" s="380"/>
      <c r="T9" s="380"/>
      <c r="U9" s="401" t="s">
        <v>69</v>
      </c>
      <c r="V9" s="401"/>
      <c r="W9" s="401"/>
      <c r="X9" s="234"/>
    </row>
    <row r="10" spans="1:24" s="235" customFormat="1" ht="26.25" customHeight="1" thickBot="1">
      <c r="A10" s="376"/>
      <c r="B10" s="376"/>
      <c r="C10" s="376"/>
      <c r="D10" s="376"/>
      <c r="E10" s="393"/>
      <c r="F10" s="393"/>
      <c r="G10" s="402" t="s">
        <v>193</v>
      </c>
      <c r="H10" s="386" t="s">
        <v>159</v>
      </c>
      <c r="I10" s="386" t="s">
        <v>10</v>
      </c>
      <c r="J10" s="388" t="s">
        <v>161</v>
      </c>
      <c r="K10" s="389"/>
      <c r="L10" s="389"/>
      <c r="M10" s="389"/>
      <c r="N10" s="389"/>
      <c r="O10" s="389"/>
      <c r="P10" s="383" t="s">
        <v>174</v>
      </c>
      <c r="Q10" s="383" t="s">
        <v>175</v>
      </c>
      <c r="R10" s="386" t="s">
        <v>160</v>
      </c>
      <c r="S10" s="386" t="s">
        <v>159</v>
      </c>
      <c r="T10" s="386" t="s">
        <v>10</v>
      </c>
      <c r="U10" s="403" t="s">
        <v>161</v>
      </c>
      <c r="V10" s="404"/>
      <c r="W10" s="405"/>
      <c r="X10" s="234"/>
    </row>
    <row r="11" spans="1:24" s="235" customFormat="1" ht="26.25" customHeight="1" thickBot="1">
      <c r="A11" s="376"/>
      <c r="B11" s="376"/>
      <c r="C11" s="376"/>
      <c r="D11" s="376"/>
      <c r="E11" s="381" t="s">
        <v>158</v>
      </c>
      <c r="F11" s="381" t="s">
        <v>158</v>
      </c>
      <c r="G11" s="386"/>
      <c r="H11" s="386"/>
      <c r="I11" s="386"/>
      <c r="J11" s="390" t="s">
        <v>162</v>
      </c>
      <c r="K11" s="385"/>
      <c r="L11" s="385"/>
      <c r="M11" s="236" t="s">
        <v>165</v>
      </c>
      <c r="N11" s="236" t="s">
        <v>163</v>
      </c>
      <c r="O11" s="237" t="s">
        <v>164</v>
      </c>
      <c r="P11" s="384"/>
      <c r="Q11" s="384"/>
      <c r="R11" s="386"/>
      <c r="S11" s="386"/>
      <c r="T11" s="386"/>
      <c r="U11" s="238" t="s">
        <v>165</v>
      </c>
      <c r="V11" s="238" t="s">
        <v>163</v>
      </c>
      <c r="W11" s="239" t="s">
        <v>164</v>
      </c>
      <c r="X11" s="234"/>
    </row>
    <row r="12" spans="1:24" s="235" customFormat="1" ht="28.5" customHeight="1" thickBot="1">
      <c r="A12" s="376"/>
      <c r="B12" s="376"/>
      <c r="C12" s="376"/>
      <c r="D12" s="376"/>
      <c r="E12" s="382"/>
      <c r="F12" s="382"/>
      <c r="G12" s="387"/>
      <c r="H12" s="387"/>
      <c r="I12" s="387"/>
      <c r="J12" s="240" t="s">
        <v>171</v>
      </c>
      <c r="K12" s="240" t="s">
        <v>172</v>
      </c>
      <c r="L12" s="240" t="s">
        <v>173</v>
      </c>
      <c r="M12" s="241" t="s">
        <v>166</v>
      </c>
      <c r="N12" s="242">
        <v>0.1</v>
      </c>
      <c r="O12" s="243">
        <v>0.125</v>
      </c>
      <c r="P12" s="385"/>
      <c r="Q12" s="385"/>
      <c r="R12" s="387"/>
      <c r="S12" s="387"/>
      <c r="T12" s="387"/>
      <c r="U12" s="244" t="s">
        <v>166</v>
      </c>
      <c r="V12" s="245">
        <v>0.1</v>
      </c>
      <c r="W12" s="246">
        <v>0.125</v>
      </c>
      <c r="X12" s="234"/>
    </row>
    <row r="13" spans="1:24" s="227" customFormat="1" ht="12.75" customHeight="1">
      <c r="A13" s="412" t="s">
        <v>149</v>
      </c>
      <c r="B13" s="412" t="s">
        <v>153</v>
      </c>
      <c r="C13" s="420" t="s">
        <v>150</v>
      </c>
      <c r="D13" s="288">
        <v>13</v>
      </c>
      <c r="E13" s="289">
        <v>6957.41</v>
      </c>
      <c r="F13" s="289">
        <f>ROUND(E13*$E$6,2)</f>
        <v>7374.85</v>
      </c>
      <c r="G13" s="289">
        <f>ROUND(F13*113%,2)</f>
        <v>8333.58</v>
      </c>
      <c r="H13" s="289">
        <v>59.87</v>
      </c>
      <c r="I13" s="289">
        <f>F13+G13+H13</f>
        <v>15768.300000000001</v>
      </c>
      <c r="J13" s="289">
        <f>F13*1%</f>
        <v>73.748500000000007</v>
      </c>
      <c r="K13" s="289">
        <f>F13*2%</f>
        <v>147.49700000000001</v>
      </c>
      <c r="L13" s="289">
        <f>F13*3%</f>
        <v>221.24549999999999</v>
      </c>
      <c r="M13" s="289">
        <f>F13*7.5%</f>
        <v>553.11374999999998</v>
      </c>
      <c r="N13" s="289">
        <f>F13*10%</f>
        <v>737.48500000000013</v>
      </c>
      <c r="O13" s="289">
        <f>F13*12.5%</f>
        <v>921.85625000000005</v>
      </c>
      <c r="P13" s="289">
        <f>F13*35%</f>
        <v>2581.1974999999998</v>
      </c>
      <c r="Q13" s="289">
        <f>F13*35%</f>
        <v>2581.1974999999998</v>
      </c>
      <c r="R13" s="289">
        <f>F13*113%</f>
        <v>8333.5805</v>
      </c>
      <c r="S13" s="289">
        <v>59.87</v>
      </c>
      <c r="T13" s="289">
        <f>F13+R13+S13</f>
        <v>15768.300500000001</v>
      </c>
      <c r="U13" s="289">
        <f>F13*7.5%</f>
        <v>553.11374999999998</v>
      </c>
      <c r="V13" s="289">
        <f>F13*10%</f>
        <v>737.48500000000013</v>
      </c>
      <c r="W13" s="289">
        <f>F13*12.5%</f>
        <v>921.85625000000005</v>
      </c>
      <c r="X13" s="230"/>
    </row>
    <row r="14" spans="1:24" s="227" customFormat="1" ht="12.75" customHeight="1">
      <c r="A14" s="413"/>
      <c r="B14" s="413"/>
      <c r="C14" s="421"/>
      <c r="D14" s="290">
        <v>12</v>
      </c>
      <c r="E14" s="291">
        <v>6754.77</v>
      </c>
      <c r="F14" s="289">
        <f t="shared" ref="F14:F51" si="0">ROUND(E14*$E$6,2)</f>
        <v>7160.06</v>
      </c>
      <c r="G14" s="289">
        <f t="shared" ref="G14:G51" si="1">ROUND(F14*113%,2)</f>
        <v>8090.87</v>
      </c>
      <c r="H14" s="289">
        <v>59.87</v>
      </c>
      <c r="I14" s="289">
        <f t="shared" ref="I14:I51" si="2">F14+G14+H14</f>
        <v>15310.800000000001</v>
      </c>
      <c r="J14" s="289">
        <f t="shared" ref="J14:J51" si="3">F14*1%</f>
        <v>71.6006</v>
      </c>
      <c r="K14" s="289">
        <f t="shared" ref="K14:K51" si="4">F14*2%</f>
        <v>143.2012</v>
      </c>
      <c r="L14" s="289">
        <f t="shared" ref="L14:L51" si="5">F14*3%</f>
        <v>214.80180000000001</v>
      </c>
      <c r="M14" s="289">
        <f t="shared" ref="M14:M51" si="6">F14*7.5%</f>
        <v>537.00450000000001</v>
      </c>
      <c r="N14" s="289">
        <f t="shared" ref="N14:N51" si="7">F14*10%</f>
        <v>716.00600000000009</v>
      </c>
      <c r="O14" s="289">
        <f t="shared" ref="O14:O51" si="8">F14*12.5%</f>
        <v>895.00750000000005</v>
      </c>
      <c r="P14" s="289">
        <f t="shared" ref="P14:P25" si="9">F14*35%</f>
        <v>2506.0210000000002</v>
      </c>
      <c r="Q14" s="289">
        <f t="shared" ref="Q14:Q38" si="10">F14*35%</f>
        <v>2506.0210000000002</v>
      </c>
      <c r="R14" s="289">
        <f t="shared" ref="R14:R51" si="11">F14*113%</f>
        <v>8090.8678</v>
      </c>
      <c r="S14" s="289">
        <v>59.87</v>
      </c>
      <c r="T14" s="289">
        <f t="shared" ref="T14:T51" si="12">F14+R14+S14</f>
        <v>15310.797800000002</v>
      </c>
      <c r="U14" s="289">
        <f t="shared" ref="U14:U51" si="13">F14*7.5%</f>
        <v>537.00450000000001</v>
      </c>
      <c r="V14" s="289">
        <f t="shared" ref="V14:V51" si="14">F14*10%</f>
        <v>716.00600000000009</v>
      </c>
      <c r="W14" s="289">
        <f t="shared" ref="W14:W51" si="15">F14*12.5%</f>
        <v>895.00750000000005</v>
      </c>
      <c r="X14" s="230"/>
    </row>
    <row r="15" spans="1:24" s="227" customFormat="1" ht="12.75" customHeight="1">
      <c r="A15" s="413"/>
      <c r="B15" s="413"/>
      <c r="C15" s="422"/>
      <c r="D15" s="292">
        <v>11</v>
      </c>
      <c r="E15" s="293">
        <v>6558.03</v>
      </c>
      <c r="F15" s="289">
        <f t="shared" si="0"/>
        <v>6951.51</v>
      </c>
      <c r="G15" s="289">
        <f t="shared" si="1"/>
        <v>7855.21</v>
      </c>
      <c r="H15" s="289">
        <v>59.87</v>
      </c>
      <c r="I15" s="289">
        <f t="shared" si="2"/>
        <v>14866.590000000002</v>
      </c>
      <c r="J15" s="289">
        <f t="shared" si="3"/>
        <v>69.515100000000004</v>
      </c>
      <c r="K15" s="289">
        <f t="shared" si="4"/>
        <v>139.03020000000001</v>
      </c>
      <c r="L15" s="289">
        <f t="shared" si="5"/>
        <v>208.5453</v>
      </c>
      <c r="M15" s="289">
        <f t="shared" si="6"/>
        <v>521.36324999999999</v>
      </c>
      <c r="N15" s="289">
        <f t="shared" si="7"/>
        <v>695.15100000000007</v>
      </c>
      <c r="O15" s="289">
        <f t="shared" si="8"/>
        <v>868.93875000000003</v>
      </c>
      <c r="P15" s="289">
        <f t="shared" si="9"/>
        <v>2433.0284999999999</v>
      </c>
      <c r="Q15" s="289">
        <f t="shared" si="10"/>
        <v>2433.0284999999999</v>
      </c>
      <c r="R15" s="289">
        <f t="shared" si="11"/>
        <v>7855.2062999999998</v>
      </c>
      <c r="S15" s="289">
        <v>59.87</v>
      </c>
      <c r="T15" s="289">
        <f t="shared" si="12"/>
        <v>14866.586300000001</v>
      </c>
      <c r="U15" s="289">
        <f t="shared" si="13"/>
        <v>521.36324999999999</v>
      </c>
      <c r="V15" s="289">
        <f t="shared" si="14"/>
        <v>695.15100000000007</v>
      </c>
      <c r="W15" s="289">
        <f t="shared" si="15"/>
        <v>868.93875000000003</v>
      </c>
      <c r="X15" s="230"/>
    </row>
    <row r="16" spans="1:24" s="227" customFormat="1" ht="12.75" customHeight="1">
      <c r="A16" s="413"/>
      <c r="B16" s="413"/>
      <c r="C16" s="423" t="s">
        <v>151</v>
      </c>
      <c r="D16" s="294">
        <v>10</v>
      </c>
      <c r="E16" s="289">
        <v>6367.02</v>
      </c>
      <c r="F16" s="289">
        <f t="shared" si="0"/>
        <v>6749.04</v>
      </c>
      <c r="G16" s="289">
        <f t="shared" si="1"/>
        <v>7626.42</v>
      </c>
      <c r="H16" s="289">
        <v>59.87</v>
      </c>
      <c r="I16" s="289">
        <f t="shared" si="2"/>
        <v>14435.33</v>
      </c>
      <c r="J16" s="289">
        <f t="shared" si="3"/>
        <v>67.490399999999994</v>
      </c>
      <c r="K16" s="289">
        <f t="shared" si="4"/>
        <v>134.98079999999999</v>
      </c>
      <c r="L16" s="289">
        <f t="shared" si="5"/>
        <v>202.47119999999998</v>
      </c>
      <c r="M16" s="289">
        <f t="shared" si="6"/>
        <v>506.178</v>
      </c>
      <c r="N16" s="289">
        <f t="shared" si="7"/>
        <v>674.904</v>
      </c>
      <c r="O16" s="289">
        <f t="shared" si="8"/>
        <v>843.63</v>
      </c>
      <c r="P16" s="289">
        <f t="shared" si="9"/>
        <v>2362.1639999999998</v>
      </c>
      <c r="Q16" s="289">
        <f t="shared" si="10"/>
        <v>2362.1639999999998</v>
      </c>
      <c r="R16" s="289">
        <f t="shared" si="11"/>
        <v>7626.4151999999995</v>
      </c>
      <c r="S16" s="289">
        <v>59.87</v>
      </c>
      <c r="T16" s="289">
        <f t="shared" si="12"/>
        <v>14435.325200000001</v>
      </c>
      <c r="U16" s="289">
        <f t="shared" si="13"/>
        <v>506.178</v>
      </c>
      <c r="V16" s="289">
        <f t="shared" si="14"/>
        <v>674.904</v>
      </c>
      <c r="W16" s="289">
        <f t="shared" si="15"/>
        <v>843.63</v>
      </c>
      <c r="X16" s="230"/>
    </row>
    <row r="17" spans="1:24" s="227" customFormat="1" ht="12.75" customHeight="1">
      <c r="A17" s="413"/>
      <c r="B17" s="413"/>
      <c r="C17" s="421"/>
      <c r="D17" s="290">
        <v>9</v>
      </c>
      <c r="E17" s="291">
        <v>6181.57</v>
      </c>
      <c r="F17" s="289">
        <f t="shared" si="0"/>
        <v>6552.46</v>
      </c>
      <c r="G17" s="289">
        <f t="shared" si="1"/>
        <v>7404.28</v>
      </c>
      <c r="H17" s="289">
        <v>59.87</v>
      </c>
      <c r="I17" s="289">
        <f t="shared" si="2"/>
        <v>14016.61</v>
      </c>
      <c r="J17" s="289">
        <f t="shared" si="3"/>
        <v>65.524600000000007</v>
      </c>
      <c r="K17" s="289">
        <f t="shared" si="4"/>
        <v>131.04920000000001</v>
      </c>
      <c r="L17" s="289">
        <f t="shared" si="5"/>
        <v>196.57380000000001</v>
      </c>
      <c r="M17" s="289">
        <f t="shared" si="6"/>
        <v>491.43449999999996</v>
      </c>
      <c r="N17" s="289">
        <f t="shared" si="7"/>
        <v>655.24600000000009</v>
      </c>
      <c r="O17" s="289">
        <f t="shared" si="8"/>
        <v>819.0575</v>
      </c>
      <c r="P17" s="289">
        <f t="shared" si="9"/>
        <v>2293.3609999999999</v>
      </c>
      <c r="Q17" s="289">
        <f t="shared" si="10"/>
        <v>2293.3609999999999</v>
      </c>
      <c r="R17" s="289">
        <f t="shared" si="11"/>
        <v>7404.2797999999993</v>
      </c>
      <c r="S17" s="289">
        <v>59.87</v>
      </c>
      <c r="T17" s="289">
        <f t="shared" si="12"/>
        <v>14016.6098</v>
      </c>
      <c r="U17" s="289">
        <f t="shared" si="13"/>
        <v>491.43449999999996</v>
      </c>
      <c r="V17" s="289">
        <f t="shared" si="14"/>
        <v>655.24600000000009</v>
      </c>
      <c r="W17" s="289">
        <f t="shared" si="15"/>
        <v>819.0575</v>
      </c>
      <c r="X17" s="230"/>
    </row>
    <row r="18" spans="1:24" s="227" customFormat="1" ht="12.75" customHeight="1">
      <c r="A18" s="413"/>
      <c r="B18" s="413"/>
      <c r="C18" s="421"/>
      <c r="D18" s="290">
        <v>8</v>
      </c>
      <c r="E18" s="291">
        <v>5848.22</v>
      </c>
      <c r="F18" s="289">
        <f t="shared" si="0"/>
        <v>6199.11</v>
      </c>
      <c r="G18" s="289">
        <f t="shared" si="1"/>
        <v>7004.99</v>
      </c>
      <c r="H18" s="289">
        <v>59.87</v>
      </c>
      <c r="I18" s="289">
        <f t="shared" si="2"/>
        <v>13263.97</v>
      </c>
      <c r="J18" s="289">
        <f t="shared" si="3"/>
        <v>61.991099999999996</v>
      </c>
      <c r="K18" s="289">
        <f t="shared" si="4"/>
        <v>123.98219999999999</v>
      </c>
      <c r="L18" s="289">
        <f t="shared" si="5"/>
        <v>185.97329999999999</v>
      </c>
      <c r="M18" s="289">
        <f t="shared" si="6"/>
        <v>464.93324999999993</v>
      </c>
      <c r="N18" s="289">
        <f t="shared" si="7"/>
        <v>619.91100000000006</v>
      </c>
      <c r="O18" s="289">
        <f t="shared" si="8"/>
        <v>774.88874999999996</v>
      </c>
      <c r="P18" s="289">
        <f t="shared" si="9"/>
        <v>2169.6884999999997</v>
      </c>
      <c r="Q18" s="289">
        <f t="shared" si="10"/>
        <v>2169.6884999999997</v>
      </c>
      <c r="R18" s="289">
        <f t="shared" si="11"/>
        <v>7004.9942999999994</v>
      </c>
      <c r="S18" s="289">
        <v>59.87</v>
      </c>
      <c r="T18" s="289">
        <f t="shared" si="12"/>
        <v>13263.9743</v>
      </c>
      <c r="U18" s="289">
        <f t="shared" si="13"/>
        <v>464.93324999999993</v>
      </c>
      <c r="V18" s="289">
        <f t="shared" si="14"/>
        <v>619.91100000000006</v>
      </c>
      <c r="W18" s="289">
        <f t="shared" si="15"/>
        <v>774.88874999999996</v>
      </c>
      <c r="X18" s="230"/>
    </row>
    <row r="19" spans="1:24" s="227" customFormat="1" ht="12.75" customHeight="1">
      <c r="A19" s="413"/>
      <c r="B19" s="413"/>
      <c r="C19" s="421"/>
      <c r="D19" s="290">
        <v>7</v>
      </c>
      <c r="E19" s="291">
        <v>5677.88</v>
      </c>
      <c r="F19" s="289">
        <f t="shared" si="0"/>
        <v>6018.55</v>
      </c>
      <c r="G19" s="289">
        <f t="shared" si="1"/>
        <v>6800.96</v>
      </c>
      <c r="H19" s="289">
        <v>59.87</v>
      </c>
      <c r="I19" s="289">
        <f t="shared" si="2"/>
        <v>12879.380000000001</v>
      </c>
      <c r="J19" s="289">
        <f t="shared" si="3"/>
        <v>60.185500000000005</v>
      </c>
      <c r="K19" s="289">
        <f t="shared" si="4"/>
        <v>120.37100000000001</v>
      </c>
      <c r="L19" s="289">
        <f t="shared" si="5"/>
        <v>180.5565</v>
      </c>
      <c r="M19" s="289">
        <f t="shared" si="6"/>
        <v>451.39125000000001</v>
      </c>
      <c r="N19" s="289">
        <f t="shared" si="7"/>
        <v>601.85500000000002</v>
      </c>
      <c r="O19" s="289">
        <f t="shared" si="8"/>
        <v>752.31875000000002</v>
      </c>
      <c r="P19" s="289">
        <f t="shared" si="9"/>
        <v>2106.4924999999998</v>
      </c>
      <c r="Q19" s="289">
        <f t="shared" si="10"/>
        <v>2106.4924999999998</v>
      </c>
      <c r="R19" s="289">
        <f t="shared" si="11"/>
        <v>6800.9614999999994</v>
      </c>
      <c r="S19" s="289">
        <v>59.87</v>
      </c>
      <c r="T19" s="289">
        <f t="shared" si="12"/>
        <v>12879.381500000001</v>
      </c>
      <c r="U19" s="289">
        <f t="shared" si="13"/>
        <v>451.39125000000001</v>
      </c>
      <c r="V19" s="289">
        <f t="shared" si="14"/>
        <v>601.85500000000002</v>
      </c>
      <c r="W19" s="289">
        <f t="shared" si="15"/>
        <v>752.31875000000002</v>
      </c>
      <c r="X19" s="230"/>
    </row>
    <row r="20" spans="1:24" s="227" customFormat="1" ht="12.75" customHeight="1">
      <c r="A20" s="413"/>
      <c r="B20" s="413"/>
      <c r="C20" s="424"/>
      <c r="D20" s="292">
        <v>6</v>
      </c>
      <c r="E20" s="293">
        <v>5512.51</v>
      </c>
      <c r="F20" s="289">
        <f t="shared" si="0"/>
        <v>5843.26</v>
      </c>
      <c r="G20" s="289">
        <f t="shared" si="1"/>
        <v>6602.88</v>
      </c>
      <c r="H20" s="289">
        <v>59.87</v>
      </c>
      <c r="I20" s="289">
        <f t="shared" si="2"/>
        <v>12506.01</v>
      </c>
      <c r="J20" s="289">
        <f t="shared" si="3"/>
        <v>58.432600000000001</v>
      </c>
      <c r="K20" s="289">
        <f t="shared" si="4"/>
        <v>116.8652</v>
      </c>
      <c r="L20" s="289">
        <f t="shared" si="5"/>
        <v>175.2978</v>
      </c>
      <c r="M20" s="289">
        <f t="shared" si="6"/>
        <v>438.24450000000002</v>
      </c>
      <c r="N20" s="289">
        <f t="shared" si="7"/>
        <v>584.32600000000002</v>
      </c>
      <c r="O20" s="289">
        <f t="shared" si="8"/>
        <v>730.40750000000003</v>
      </c>
      <c r="P20" s="289">
        <f t="shared" si="9"/>
        <v>2045.1409999999998</v>
      </c>
      <c r="Q20" s="289">
        <f t="shared" si="10"/>
        <v>2045.1409999999998</v>
      </c>
      <c r="R20" s="289">
        <f t="shared" si="11"/>
        <v>6602.8837999999996</v>
      </c>
      <c r="S20" s="289">
        <v>59.87</v>
      </c>
      <c r="T20" s="289">
        <f t="shared" si="12"/>
        <v>12506.013800000001</v>
      </c>
      <c r="U20" s="289">
        <f t="shared" si="13"/>
        <v>438.24450000000002</v>
      </c>
      <c r="V20" s="289">
        <f t="shared" si="14"/>
        <v>584.32600000000002</v>
      </c>
      <c r="W20" s="289">
        <f t="shared" si="15"/>
        <v>730.40750000000003</v>
      </c>
      <c r="X20" s="230"/>
    </row>
    <row r="21" spans="1:24" s="227" customFormat="1" ht="12.75" customHeight="1">
      <c r="A21" s="413"/>
      <c r="B21" s="413"/>
      <c r="C21" s="425" t="s">
        <v>152</v>
      </c>
      <c r="D21" s="294">
        <v>5</v>
      </c>
      <c r="E21" s="289">
        <v>5351.95</v>
      </c>
      <c r="F21" s="289">
        <f t="shared" si="0"/>
        <v>5673.07</v>
      </c>
      <c r="G21" s="289">
        <f t="shared" si="1"/>
        <v>6410.57</v>
      </c>
      <c r="H21" s="289">
        <v>59.87</v>
      </c>
      <c r="I21" s="289">
        <f t="shared" si="2"/>
        <v>12143.51</v>
      </c>
      <c r="J21" s="289">
        <f t="shared" si="3"/>
        <v>56.730699999999999</v>
      </c>
      <c r="K21" s="289">
        <f t="shared" si="4"/>
        <v>113.4614</v>
      </c>
      <c r="L21" s="289">
        <f t="shared" si="5"/>
        <v>170.19209999999998</v>
      </c>
      <c r="M21" s="289">
        <f t="shared" si="6"/>
        <v>425.48024999999996</v>
      </c>
      <c r="N21" s="289">
        <f t="shared" si="7"/>
        <v>567.30700000000002</v>
      </c>
      <c r="O21" s="289">
        <f t="shared" si="8"/>
        <v>709.13374999999996</v>
      </c>
      <c r="P21" s="289">
        <f t="shared" si="9"/>
        <v>1985.5744999999997</v>
      </c>
      <c r="Q21" s="289">
        <f t="shared" si="10"/>
        <v>1985.5744999999997</v>
      </c>
      <c r="R21" s="289">
        <f t="shared" si="11"/>
        <v>6410.5690999999988</v>
      </c>
      <c r="S21" s="289">
        <v>59.87</v>
      </c>
      <c r="T21" s="289">
        <f t="shared" si="12"/>
        <v>12143.509099999999</v>
      </c>
      <c r="U21" s="289">
        <f t="shared" si="13"/>
        <v>425.48024999999996</v>
      </c>
      <c r="V21" s="289">
        <f t="shared" si="14"/>
        <v>567.30700000000002</v>
      </c>
      <c r="W21" s="289">
        <f t="shared" si="15"/>
        <v>709.13374999999996</v>
      </c>
      <c r="X21" s="230"/>
    </row>
    <row r="22" spans="1:24" s="227" customFormat="1" ht="12.75" customHeight="1">
      <c r="A22" s="413"/>
      <c r="B22" s="413"/>
      <c r="C22" s="421"/>
      <c r="D22" s="290">
        <v>4</v>
      </c>
      <c r="E22" s="291">
        <v>5196.07</v>
      </c>
      <c r="F22" s="289">
        <f t="shared" si="0"/>
        <v>5507.83</v>
      </c>
      <c r="G22" s="289">
        <f t="shared" si="1"/>
        <v>6223.85</v>
      </c>
      <c r="H22" s="289">
        <v>59.87</v>
      </c>
      <c r="I22" s="289">
        <f t="shared" si="2"/>
        <v>11791.550000000001</v>
      </c>
      <c r="J22" s="289">
        <f t="shared" si="3"/>
        <v>55.078299999999999</v>
      </c>
      <c r="K22" s="289">
        <f t="shared" si="4"/>
        <v>110.1566</v>
      </c>
      <c r="L22" s="289">
        <f t="shared" si="5"/>
        <v>165.23489999999998</v>
      </c>
      <c r="M22" s="289">
        <f t="shared" si="6"/>
        <v>413.08724999999998</v>
      </c>
      <c r="N22" s="289">
        <f t="shared" si="7"/>
        <v>550.78300000000002</v>
      </c>
      <c r="O22" s="289">
        <f t="shared" si="8"/>
        <v>688.47874999999999</v>
      </c>
      <c r="P22" s="289">
        <f t="shared" si="9"/>
        <v>1927.7404999999999</v>
      </c>
      <c r="Q22" s="289">
        <f t="shared" si="10"/>
        <v>1927.7404999999999</v>
      </c>
      <c r="R22" s="289">
        <f t="shared" si="11"/>
        <v>6223.8478999999998</v>
      </c>
      <c r="S22" s="289">
        <v>59.87</v>
      </c>
      <c r="T22" s="289">
        <f t="shared" si="12"/>
        <v>11791.5479</v>
      </c>
      <c r="U22" s="289">
        <f t="shared" si="13"/>
        <v>413.08724999999998</v>
      </c>
      <c r="V22" s="289">
        <f t="shared" si="14"/>
        <v>550.78300000000002</v>
      </c>
      <c r="W22" s="289">
        <f t="shared" si="15"/>
        <v>688.47874999999999</v>
      </c>
      <c r="X22" s="230"/>
    </row>
    <row r="23" spans="1:24" s="227" customFormat="1" ht="12.75" customHeight="1">
      <c r="A23" s="413"/>
      <c r="B23" s="413"/>
      <c r="C23" s="421"/>
      <c r="D23" s="290">
        <v>3</v>
      </c>
      <c r="E23" s="291">
        <v>4915.8599999999997</v>
      </c>
      <c r="F23" s="289">
        <f t="shared" si="0"/>
        <v>5210.8100000000004</v>
      </c>
      <c r="G23" s="289">
        <f t="shared" si="1"/>
        <v>5888.22</v>
      </c>
      <c r="H23" s="289">
        <v>59.87</v>
      </c>
      <c r="I23" s="289">
        <f t="shared" si="2"/>
        <v>11158.900000000001</v>
      </c>
      <c r="J23" s="289">
        <f t="shared" si="3"/>
        <v>52.108100000000007</v>
      </c>
      <c r="K23" s="289">
        <f t="shared" si="4"/>
        <v>104.21620000000001</v>
      </c>
      <c r="L23" s="289">
        <f t="shared" si="5"/>
        <v>156.32429999999999</v>
      </c>
      <c r="M23" s="289">
        <f t="shared" si="6"/>
        <v>390.81075000000004</v>
      </c>
      <c r="N23" s="289">
        <f t="shared" si="7"/>
        <v>521.08100000000002</v>
      </c>
      <c r="O23" s="289">
        <f t="shared" si="8"/>
        <v>651.35125000000005</v>
      </c>
      <c r="P23" s="289">
        <f t="shared" si="9"/>
        <v>1823.7835</v>
      </c>
      <c r="Q23" s="289">
        <f t="shared" si="10"/>
        <v>1823.7835</v>
      </c>
      <c r="R23" s="289">
        <f t="shared" si="11"/>
        <v>5888.2152999999998</v>
      </c>
      <c r="S23" s="289">
        <v>59.87</v>
      </c>
      <c r="T23" s="289">
        <f t="shared" si="12"/>
        <v>11158.895300000002</v>
      </c>
      <c r="U23" s="289">
        <f t="shared" si="13"/>
        <v>390.81075000000004</v>
      </c>
      <c r="V23" s="289">
        <f t="shared" si="14"/>
        <v>521.08100000000002</v>
      </c>
      <c r="W23" s="289">
        <f t="shared" si="15"/>
        <v>651.35125000000005</v>
      </c>
      <c r="X23" s="230"/>
    </row>
    <row r="24" spans="1:24" s="227" customFormat="1" ht="12.75" customHeight="1">
      <c r="A24" s="413"/>
      <c r="B24" s="413"/>
      <c r="C24" s="421"/>
      <c r="D24" s="295">
        <v>2</v>
      </c>
      <c r="E24" s="291">
        <v>4772.68</v>
      </c>
      <c r="F24" s="289">
        <f t="shared" si="0"/>
        <v>5059.04</v>
      </c>
      <c r="G24" s="289">
        <f t="shared" si="1"/>
        <v>5716.72</v>
      </c>
      <c r="H24" s="289">
        <v>59.87</v>
      </c>
      <c r="I24" s="289">
        <f t="shared" si="2"/>
        <v>10835.630000000001</v>
      </c>
      <c r="J24" s="289">
        <f t="shared" si="3"/>
        <v>50.590400000000002</v>
      </c>
      <c r="K24" s="289">
        <f t="shared" si="4"/>
        <v>101.1808</v>
      </c>
      <c r="L24" s="289">
        <f t="shared" si="5"/>
        <v>151.77119999999999</v>
      </c>
      <c r="M24" s="289">
        <f t="shared" si="6"/>
        <v>379.428</v>
      </c>
      <c r="N24" s="289">
        <f t="shared" si="7"/>
        <v>505.904</v>
      </c>
      <c r="O24" s="289">
        <f t="shared" si="8"/>
        <v>632.38</v>
      </c>
      <c r="P24" s="289">
        <f t="shared" si="9"/>
        <v>1770.664</v>
      </c>
      <c r="Q24" s="289">
        <f t="shared" si="10"/>
        <v>1770.664</v>
      </c>
      <c r="R24" s="289">
        <f t="shared" si="11"/>
        <v>5716.7151999999996</v>
      </c>
      <c r="S24" s="289">
        <v>59.87</v>
      </c>
      <c r="T24" s="289">
        <f t="shared" si="12"/>
        <v>10835.6252</v>
      </c>
      <c r="U24" s="289">
        <f t="shared" si="13"/>
        <v>379.428</v>
      </c>
      <c r="V24" s="289">
        <f t="shared" si="14"/>
        <v>505.904</v>
      </c>
      <c r="W24" s="289">
        <f t="shared" si="15"/>
        <v>632.38</v>
      </c>
      <c r="X24" s="230"/>
    </row>
    <row r="25" spans="1:24" s="227" customFormat="1" ht="12.75" customHeight="1">
      <c r="A25" s="413"/>
      <c r="B25" s="413"/>
      <c r="C25" s="422"/>
      <c r="D25" s="296">
        <v>1</v>
      </c>
      <c r="E25" s="297">
        <v>4633.67</v>
      </c>
      <c r="F25" s="289">
        <f t="shared" si="0"/>
        <v>4911.6899999999996</v>
      </c>
      <c r="G25" s="289">
        <f t="shared" si="1"/>
        <v>5550.21</v>
      </c>
      <c r="H25" s="289">
        <v>59.87</v>
      </c>
      <c r="I25" s="289">
        <f t="shared" si="2"/>
        <v>10521.77</v>
      </c>
      <c r="J25" s="289">
        <f t="shared" si="3"/>
        <v>49.116899999999994</v>
      </c>
      <c r="K25" s="289">
        <f t="shared" si="4"/>
        <v>98.233799999999988</v>
      </c>
      <c r="L25" s="289">
        <f t="shared" si="5"/>
        <v>147.35069999999999</v>
      </c>
      <c r="M25" s="289">
        <f t="shared" si="6"/>
        <v>368.37674999999996</v>
      </c>
      <c r="N25" s="289">
        <f t="shared" si="7"/>
        <v>491.16899999999998</v>
      </c>
      <c r="O25" s="289">
        <f t="shared" si="8"/>
        <v>613.96124999999995</v>
      </c>
      <c r="P25" s="289">
        <f t="shared" si="9"/>
        <v>1719.0914999999998</v>
      </c>
      <c r="Q25" s="289">
        <f t="shared" si="10"/>
        <v>1719.0914999999998</v>
      </c>
      <c r="R25" s="289">
        <f t="shared" si="11"/>
        <v>5550.2096999999994</v>
      </c>
      <c r="S25" s="289">
        <v>59.87</v>
      </c>
      <c r="T25" s="289">
        <f t="shared" si="12"/>
        <v>10521.769699999999</v>
      </c>
      <c r="U25" s="289">
        <f t="shared" si="13"/>
        <v>368.37674999999996</v>
      </c>
      <c r="V25" s="289">
        <f t="shared" si="14"/>
        <v>491.16899999999998</v>
      </c>
      <c r="W25" s="289">
        <f t="shared" si="15"/>
        <v>613.96124999999995</v>
      </c>
      <c r="X25" s="230"/>
    </row>
    <row r="26" spans="1:24" s="227" customFormat="1" ht="12.75" customHeight="1">
      <c r="A26" s="412" t="s">
        <v>167</v>
      </c>
      <c r="B26" s="412" t="s">
        <v>168</v>
      </c>
      <c r="C26" s="420" t="s">
        <v>150</v>
      </c>
      <c r="D26" s="298">
        <v>13</v>
      </c>
      <c r="E26" s="299">
        <v>4240.47</v>
      </c>
      <c r="F26" s="289">
        <f t="shared" si="0"/>
        <v>4494.8999999999996</v>
      </c>
      <c r="G26" s="289">
        <f t="shared" si="1"/>
        <v>5079.24</v>
      </c>
      <c r="H26" s="289">
        <v>59.87</v>
      </c>
      <c r="I26" s="289">
        <f t="shared" si="2"/>
        <v>9634.01</v>
      </c>
      <c r="J26" s="289">
        <f t="shared" si="3"/>
        <v>44.948999999999998</v>
      </c>
      <c r="K26" s="289">
        <f t="shared" si="4"/>
        <v>89.897999999999996</v>
      </c>
      <c r="L26" s="289">
        <f t="shared" si="5"/>
        <v>134.84699999999998</v>
      </c>
      <c r="M26" s="289">
        <f t="shared" si="6"/>
        <v>337.11749999999995</v>
      </c>
      <c r="N26" s="289">
        <f t="shared" si="7"/>
        <v>449.49</v>
      </c>
      <c r="O26" s="289">
        <f t="shared" si="8"/>
        <v>561.86249999999995</v>
      </c>
      <c r="P26" s="289"/>
      <c r="Q26" s="289">
        <f t="shared" si="10"/>
        <v>1573.2149999999997</v>
      </c>
      <c r="R26" s="289">
        <f t="shared" si="11"/>
        <v>5079.2369999999992</v>
      </c>
      <c r="S26" s="289">
        <v>59.87</v>
      </c>
      <c r="T26" s="289">
        <f t="shared" si="12"/>
        <v>9634.0069999999996</v>
      </c>
      <c r="U26" s="289">
        <f t="shared" si="13"/>
        <v>337.11749999999995</v>
      </c>
      <c r="V26" s="289">
        <f t="shared" si="14"/>
        <v>449.49</v>
      </c>
      <c r="W26" s="289">
        <f t="shared" si="15"/>
        <v>561.86249999999995</v>
      </c>
      <c r="X26" s="230"/>
    </row>
    <row r="27" spans="1:24" s="227" customFormat="1" ht="12.75" customHeight="1">
      <c r="A27" s="413"/>
      <c r="B27" s="413"/>
      <c r="C27" s="421"/>
      <c r="D27" s="298">
        <v>12</v>
      </c>
      <c r="E27" s="299">
        <v>4116.96</v>
      </c>
      <c r="F27" s="289">
        <f t="shared" si="0"/>
        <v>4363.9799999999996</v>
      </c>
      <c r="G27" s="289">
        <f t="shared" si="1"/>
        <v>4931.3</v>
      </c>
      <c r="H27" s="289">
        <v>59.87</v>
      </c>
      <c r="I27" s="289">
        <f t="shared" si="2"/>
        <v>9355.15</v>
      </c>
      <c r="J27" s="289">
        <f t="shared" si="3"/>
        <v>43.639799999999994</v>
      </c>
      <c r="K27" s="289">
        <f t="shared" si="4"/>
        <v>87.279599999999988</v>
      </c>
      <c r="L27" s="289">
        <f t="shared" si="5"/>
        <v>130.9194</v>
      </c>
      <c r="M27" s="289">
        <f t="shared" si="6"/>
        <v>327.29849999999993</v>
      </c>
      <c r="N27" s="289">
        <f t="shared" si="7"/>
        <v>436.39799999999997</v>
      </c>
      <c r="O27" s="289">
        <f t="shared" si="8"/>
        <v>545.49749999999995</v>
      </c>
      <c r="P27" s="289"/>
      <c r="Q27" s="289">
        <f t="shared" si="10"/>
        <v>1527.3929999999998</v>
      </c>
      <c r="R27" s="289">
        <f t="shared" si="11"/>
        <v>4931.2973999999995</v>
      </c>
      <c r="S27" s="289">
        <v>59.87</v>
      </c>
      <c r="T27" s="289">
        <f t="shared" si="12"/>
        <v>9355.1473999999998</v>
      </c>
      <c r="U27" s="289">
        <f t="shared" si="13"/>
        <v>327.29849999999993</v>
      </c>
      <c r="V27" s="289">
        <f t="shared" si="14"/>
        <v>436.39799999999997</v>
      </c>
      <c r="W27" s="289">
        <f t="shared" si="15"/>
        <v>545.49749999999995</v>
      </c>
      <c r="X27" s="230"/>
    </row>
    <row r="28" spans="1:24" s="227" customFormat="1" ht="12.75" customHeight="1">
      <c r="A28" s="413"/>
      <c r="B28" s="413"/>
      <c r="C28" s="422"/>
      <c r="D28" s="298">
        <v>11</v>
      </c>
      <c r="E28" s="299">
        <v>3997.05</v>
      </c>
      <c r="F28" s="289">
        <f t="shared" si="0"/>
        <v>4236.87</v>
      </c>
      <c r="G28" s="289">
        <f t="shared" si="1"/>
        <v>4787.66</v>
      </c>
      <c r="H28" s="289">
        <v>59.87</v>
      </c>
      <c r="I28" s="289">
        <f t="shared" si="2"/>
        <v>9084.4</v>
      </c>
      <c r="J28" s="289">
        <f t="shared" si="3"/>
        <v>42.368699999999997</v>
      </c>
      <c r="K28" s="289">
        <f t="shared" si="4"/>
        <v>84.737399999999994</v>
      </c>
      <c r="L28" s="289">
        <f t="shared" si="5"/>
        <v>127.1061</v>
      </c>
      <c r="M28" s="289">
        <f t="shared" si="6"/>
        <v>317.76524999999998</v>
      </c>
      <c r="N28" s="289">
        <f t="shared" si="7"/>
        <v>423.68700000000001</v>
      </c>
      <c r="O28" s="289">
        <f t="shared" si="8"/>
        <v>529.60874999999999</v>
      </c>
      <c r="P28" s="289"/>
      <c r="Q28" s="289">
        <f t="shared" si="10"/>
        <v>1482.9044999999999</v>
      </c>
      <c r="R28" s="289">
        <f t="shared" si="11"/>
        <v>4787.6630999999998</v>
      </c>
      <c r="S28" s="289">
        <v>59.87</v>
      </c>
      <c r="T28" s="289">
        <f t="shared" si="12"/>
        <v>9084.4031000000014</v>
      </c>
      <c r="U28" s="289">
        <f t="shared" si="13"/>
        <v>317.76524999999998</v>
      </c>
      <c r="V28" s="289">
        <f t="shared" si="14"/>
        <v>423.68700000000001</v>
      </c>
      <c r="W28" s="289">
        <f t="shared" si="15"/>
        <v>529.60874999999999</v>
      </c>
      <c r="X28" s="230"/>
    </row>
    <row r="29" spans="1:24" s="227" customFormat="1" ht="12.75" customHeight="1">
      <c r="A29" s="413"/>
      <c r="B29" s="413"/>
      <c r="C29" s="423" t="s">
        <v>151</v>
      </c>
      <c r="D29" s="298">
        <v>10</v>
      </c>
      <c r="E29" s="299">
        <v>3880.63</v>
      </c>
      <c r="F29" s="289">
        <f t="shared" si="0"/>
        <v>4113.47</v>
      </c>
      <c r="G29" s="289">
        <f t="shared" si="1"/>
        <v>4648.22</v>
      </c>
      <c r="H29" s="289">
        <v>59.87</v>
      </c>
      <c r="I29" s="289">
        <f t="shared" si="2"/>
        <v>8821.5600000000013</v>
      </c>
      <c r="J29" s="289">
        <f t="shared" si="3"/>
        <v>41.134700000000002</v>
      </c>
      <c r="K29" s="289">
        <f t="shared" si="4"/>
        <v>82.269400000000005</v>
      </c>
      <c r="L29" s="289">
        <f t="shared" si="5"/>
        <v>123.4041</v>
      </c>
      <c r="M29" s="289">
        <f t="shared" si="6"/>
        <v>308.51024999999998</v>
      </c>
      <c r="N29" s="289">
        <f t="shared" si="7"/>
        <v>411.34700000000004</v>
      </c>
      <c r="O29" s="289">
        <f t="shared" si="8"/>
        <v>514.18375000000003</v>
      </c>
      <c r="P29" s="289"/>
      <c r="Q29" s="289">
        <f t="shared" si="10"/>
        <v>1439.7145</v>
      </c>
      <c r="R29" s="289">
        <f t="shared" si="11"/>
        <v>4648.2210999999998</v>
      </c>
      <c r="S29" s="289">
        <v>59.87</v>
      </c>
      <c r="T29" s="289">
        <f t="shared" si="12"/>
        <v>8821.5611000000008</v>
      </c>
      <c r="U29" s="289">
        <f t="shared" si="13"/>
        <v>308.51024999999998</v>
      </c>
      <c r="V29" s="289">
        <f t="shared" si="14"/>
        <v>411.34700000000004</v>
      </c>
      <c r="W29" s="289">
        <f t="shared" si="15"/>
        <v>514.18375000000003</v>
      </c>
      <c r="X29" s="230"/>
    </row>
    <row r="30" spans="1:24" s="227" customFormat="1" ht="12.75" customHeight="1">
      <c r="A30" s="413"/>
      <c r="B30" s="413"/>
      <c r="C30" s="421"/>
      <c r="D30" s="298">
        <v>9</v>
      </c>
      <c r="E30" s="299">
        <v>3767.6</v>
      </c>
      <c r="F30" s="289">
        <f t="shared" si="0"/>
        <v>3993.66</v>
      </c>
      <c r="G30" s="289">
        <f t="shared" si="1"/>
        <v>4512.84</v>
      </c>
      <c r="H30" s="289">
        <v>59.87</v>
      </c>
      <c r="I30" s="289">
        <f t="shared" si="2"/>
        <v>8566.3700000000008</v>
      </c>
      <c r="J30" s="289">
        <f t="shared" si="3"/>
        <v>39.936599999999999</v>
      </c>
      <c r="K30" s="289">
        <f t="shared" si="4"/>
        <v>79.873199999999997</v>
      </c>
      <c r="L30" s="289">
        <f t="shared" si="5"/>
        <v>119.8098</v>
      </c>
      <c r="M30" s="289">
        <f t="shared" si="6"/>
        <v>299.52449999999999</v>
      </c>
      <c r="N30" s="289">
        <f t="shared" si="7"/>
        <v>399.36599999999999</v>
      </c>
      <c r="O30" s="289">
        <f t="shared" si="8"/>
        <v>499.20749999999998</v>
      </c>
      <c r="P30" s="289"/>
      <c r="Q30" s="289">
        <f t="shared" si="10"/>
        <v>1397.7809999999999</v>
      </c>
      <c r="R30" s="289">
        <f t="shared" si="11"/>
        <v>4512.8357999999998</v>
      </c>
      <c r="S30" s="289">
        <v>59.87</v>
      </c>
      <c r="T30" s="289">
        <f t="shared" si="12"/>
        <v>8566.3658000000014</v>
      </c>
      <c r="U30" s="289">
        <f t="shared" si="13"/>
        <v>299.52449999999999</v>
      </c>
      <c r="V30" s="289">
        <f t="shared" si="14"/>
        <v>399.36599999999999</v>
      </c>
      <c r="W30" s="289">
        <f t="shared" si="15"/>
        <v>499.20749999999998</v>
      </c>
      <c r="X30" s="230"/>
    </row>
    <row r="31" spans="1:24" s="227" customFormat="1" ht="12.75" customHeight="1">
      <c r="A31" s="413"/>
      <c r="B31" s="413"/>
      <c r="C31" s="421"/>
      <c r="D31" s="298">
        <v>8</v>
      </c>
      <c r="E31" s="299">
        <v>3564.43</v>
      </c>
      <c r="F31" s="289">
        <f t="shared" si="0"/>
        <v>3778.3</v>
      </c>
      <c r="G31" s="289">
        <f t="shared" si="1"/>
        <v>4269.4799999999996</v>
      </c>
      <c r="H31" s="289">
        <v>59.87</v>
      </c>
      <c r="I31" s="289">
        <f t="shared" si="2"/>
        <v>8107.65</v>
      </c>
      <c r="J31" s="289">
        <f t="shared" si="3"/>
        <v>37.783000000000001</v>
      </c>
      <c r="K31" s="289">
        <f t="shared" si="4"/>
        <v>75.566000000000003</v>
      </c>
      <c r="L31" s="289">
        <f t="shared" si="5"/>
        <v>113.349</v>
      </c>
      <c r="M31" s="289">
        <f t="shared" si="6"/>
        <v>283.3725</v>
      </c>
      <c r="N31" s="289">
        <f t="shared" si="7"/>
        <v>377.83000000000004</v>
      </c>
      <c r="O31" s="289">
        <f t="shared" si="8"/>
        <v>472.28750000000002</v>
      </c>
      <c r="P31" s="289"/>
      <c r="Q31" s="289">
        <f t="shared" si="10"/>
        <v>1322.405</v>
      </c>
      <c r="R31" s="289">
        <f t="shared" si="11"/>
        <v>4269.4789999999994</v>
      </c>
      <c r="S31" s="289">
        <v>59.87</v>
      </c>
      <c r="T31" s="289">
        <f t="shared" si="12"/>
        <v>8107.6489999999994</v>
      </c>
      <c r="U31" s="289">
        <f t="shared" si="13"/>
        <v>283.3725</v>
      </c>
      <c r="V31" s="289">
        <f t="shared" si="14"/>
        <v>377.83000000000004</v>
      </c>
      <c r="W31" s="289">
        <f t="shared" si="15"/>
        <v>472.28750000000002</v>
      </c>
      <c r="X31" s="230"/>
    </row>
    <row r="32" spans="1:24" s="227" customFormat="1" ht="12.75" customHeight="1">
      <c r="A32" s="413"/>
      <c r="B32" s="413"/>
      <c r="C32" s="421"/>
      <c r="D32" s="298">
        <v>7</v>
      </c>
      <c r="E32" s="299">
        <v>3460.61</v>
      </c>
      <c r="F32" s="289">
        <f t="shared" si="0"/>
        <v>3668.25</v>
      </c>
      <c r="G32" s="289">
        <f t="shared" si="1"/>
        <v>4145.12</v>
      </c>
      <c r="H32" s="289">
        <v>59.87</v>
      </c>
      <c r="I32" s="289">
        <f t="shared" si="2"/>
        <v>7873.24</v>
      </c>
      <c r="J32" s="289">
        <f t="shared" si="3"/>
        <v>36.682499999999997</v>
      </c>
      <c r="K32" s="289">
        <f t="shared" si="4"/>
        <v>73.364999999999995</v>
      </c>
      <c r="L32" s="289">
        <f t="shared" si="5"/>
        <v>110.0475</v>
      </c>
      <c r="M32" s="289">
        <f t="shared" si="6"/>
        <v>275.11874999999998</v>
      </c>
      <c r="N32" s="289">
        <f t="shared" si="7"/>
        <v>366.82500000000005</v>
      </c>
      <c r="O32" s="289">
        <f t="shared" si="8"/>
        <v>458.53125</v>
      </c>
      <c r="P32" s="289"/>
      <c r="Q32" s="289">
        <f t="shared" si="10"/>
        <v>1283.8874999999998</v>
      </c>
      <c r="R32" s="289">
        <f t="shared" si="11"/>
        <v>4145.1224999999995</v>
      </c>
      <c r="S32" s="289">
        <v>59.87</v>
      </c>
      <c r="T32" s="289">
        <f t="shared" si="12"/>
        <v>7873.2424999999994</v>
      </c>
      <c r="U32" s="289">
        <f t="shared" si="13"/>
        <v>275.11874999999998</v>
      </c>
      <c r="V32" s="289">
        <f t="shared" si="14"/>
        <v>366.82500000000005</v>
      </c>
      <c r="W32" s="289">
        <f t="shared" si="15"/>
        <v>458.53125</v>
      </c>
      <c r="X32" s="230"/>
    </row>
    <row r="33" spans="1:24" s="227" customFormat="1" ht="12.75" customHeight="1">
      <c r="A33" s="413"/>
      <c r="B33" s="413"/>
      <c r="C33" s="424"/>
      <c r="D33" s="298">
        <v>6</v>
      </c>
      <c r="E33" s="299">
        <v>3359.82</v>
      </c>
      <c r="F33" s="289">
        <f t="shared" si="0"/>
        <v>3561.41</v>
      </c>
      <c r="G33" s="289">
        <f t="shared" si="1"/>
        <v>4024.39</v>
      </c>
      <c r="H33" s="289">
        <v>59.87</v>
      </c>
      <c r="I33" s="289">
        <f t="shared" si="2"/>
        <v>7645.6699999999992</v>
      </c>
      <c r="J33" s="289">
        <f t="shared" si="3"/>
        <v>35.614100000000001</v>
      </c>
      <c r="K33" s="289">
        <f t="shared" si="4"/>
        <v>71.228200000000001</v>
      </c>
      <c r="L33" s="289">
        <f t="shared" si="5"/>
        <v>106.84229999999999</v>
      </c>
      <c r="M33" s="289">
        <f t="shared" si="6"/>
        <v>267.10575</v>
      </c>
      <c r="N33" s="289">
        <f t="shared" si="7"/>
        <v>356.14100000000002</v>
      </c>
      <c r="O33" s="289">
        <f t="shared" si="8"/>
        <v>445.17624999999998</v>
      </c>
      <c r="P33" s="289"/>
      <c r="Q33" s="289">
        <f t="shared" si="10"/>
        <v>1246.4934999999998</v>
      </c>
      <c r="R33" s="289">
        <f t="shared" si="11"/>
        <v>4024.3932999999993</v>
      </c>
      <c r="S33" s="289">
        <v>59.87</v>
      </c>
      <c r="T33" s="289">
        <f t="shared" si="12"/>
        <v>7645.6732999999995</v>
      </c>
      <c r="U33" s="289">
        <f t="shared" si="13"/>
        <v>267.10575</v>
      </c>
      <c r="V33" s="289">
        <f t="shared" si="14"/>
        <v>356.14100000000002</v>
      </c>
      <c r="W33" s="289">
        <f t="shared" si="15"/>
        <v>445.17624999999998</v>
      </c>
      <c r="X33" s="230"/>
    </row>
    <row r="34" spans="1:24" s="227" customFormat="1" ht="12.75" customHeight="1">
      <c r="A34" s="413"/>
      <c r="B34" s="413"/>
      <c r="C34" s="425" t="s">
        <v>152</v>
      </c>
      <c r="D34" s="298">
        <v>5</v>
      </c>
      <c r="E34" s="299">
        <v>3261.96</v>
      </c>
      <c r="F34" s="289">
        <f t="shared" si="0"/>
        <v>3457.68</v>
      </c>
      <c r="G34" s="289">
        <f t="shared" si="1"/>
        <v>3907.18</v>
      </c>
      <c r="H34" s="289">
        <v>59.87</v>
      </c>
      <c r="I34" s="289">
        <f t="shared" si="2"/>
        <v>7424.73</v>
      </c>
      <c r="J34" s="289">
        <f t="shared" si="3"/>
        <v>34.576799999999999</v>
      </c>
      <c r="K34" s="289">
        <f t="shared" si="4"/>
        <v>69.153599999999997</v>
      </c>
      <c r="L34" s="289">
        <f t="shared" si="5"/>
        <v>103.73039999999999</v>
      </c>
      <c r="M34" s="289">
        <f t="shared" si="6"/>
        <v>259.32599999999996</v>
      </c>
      <c r="N34" s="289">
        <f t="shared" si="7"/>
        <v>345.76800000000003</v>
      </c>
      <c r="O34" s="289">
        <f t="shared" si="8"/>
        <v>432.21</v>
      </c>
      <c r="P34" s="289"/>
      <c r="Q34" s="289">
        <f t="shared" si="10"/>
        <v>1210.1879999999999</v>
      </c>
      <c r="R34" s="289">
        <f t="shared" si="11"/>
        <v>3907.1783999999993</v>
      </c>
      <c r="S34" s="289">
        <v>59.87</v>
      </c>
      <c r="T34" s="289">
        <f t="shared" si="12"/>
        <v>7424.7283999999991</v>
      </c>
      <c r="U34" s="289">
        <f t="shared" si="13"/>
        <v>259.32599999999996</v>
      </c>
      <c r="V34" s="289">
        <f t="shared" si="14"/>
        <v>345.76800000000003</v>
      </c>
      <c r="W34" s="289">
        <f t="shared" si="15"/>
        <v>432.21</v>
      </c>
      <c r="X34" s="230"/>
    </row>
    <row r="35" spans="1:24" s="227" customFormat="1" ht="12.75" customHeight="1">
      <c r="A35" s="413"/>
      <c r="B35" s="413"/>
      <c r="C35" s="421"/>
      <c r="D35" s="298">
        <v>4</v>
      </c>
      <c r="E35" s="299">
        <v>3166.95</v>
      </c>
      <c r="F35" s="289">
        <f t="shared" si="0"/>
        <v>3356.97</v>
      </c>
      <c r="G35" s="289">
        <f t="shared" si="1"/>
        <v>3793.38</v>
      </c>
      <c r="H35" s="289">
        <v>59.87</v>
      </c>
      <c r="I35" s="289">
        <f t="shared" si="2"/>
        <v>7210.22</v>
      </c>
      <c r="J35" s="289">
        <f t="shared" si="3"/>
        <v>33.569699999999997</v>
      </c>
      <c r="K35" s="289">
        <f t="shared" si="4"/>
        <v>67.139399999999995</v>
      </c>
      <c r="L35" s="289">
        <f t="shared" si="5"/>
        <v>100.70909999999999</v>
      </c>
      <c r="M35" s="289">
        <f t="shared" si="6"/>
        <v>251.77274999999997</v>
      </c>
      <c r="N35" s="289">
        <f t="shared" si="7"/>
        <v>335.697</v>
      </c>
      <c r="O35" s="289">
        <f t="shared" si="8"/>
        <v>419.62124999999997</v>
      </c>
      <c r="P35" s="289"/>
      <c r="Q35" s="289">
        <f t="shared" si="10"/>
        <v>1174.9395</v>
      </c>
      <c r="R35" s="289">
        <f t="shared" si="11"/>
        <v>3793.3760999999995</v>
      </c>
      <c r="S35" s="289">
        <v>59.87</v>
      </c>
      <c r="T35" s="289">
        <f t="shared" si="12"/>
        <v>7210.2160999999987</v>
      </c>
      <c r="U35" s="289">
        <f t="shared" si="13"/>
        <v>251.77274999999997</v>
      </c>
      <c r="V35" s="289">
        <f t="shared" si="14"/>
        <v>335.697</v>
      </c>
      <c r="W35" s="289">
        <f t="shared" si="15"/>
        <v>419.62124999999997</v>
      </c>
      <c r="X35" s="230"/>
    </row>
    <row r="36" spans="1:24" s="227" customFormat="1" ht="12.75" customHeight="1">
      <c r="A36" s="413"/>
      <c r="B36" s="413"/>
      <c r="C36" s="421"/>
      <c r="D36" s="298">
        <v>3</v>
      </c>
      <c r="E36" s="299">
        <v>2996.17</v>
      </c>
      <c r="F36" s="289">
        <f t="shared" si="0"/>
        <v>3175.94</v>
      </c>
      <c r="G36" s="289">
        <f t="shared" si="1"/>
        <v>3588.81</v>
      </c>
      <c r="H36" s="289">
        <v>59.87</v>
      </c>
      <c r="I36" s="289">
        <f t="shared" si="2"/>
        <v>6824.62</v>
      </c>
      <c r="J36" s="289">
        <f t="shared" si="3"/>
        <v>31.759400000000003</v>
      </c>
      <c r="K36" s="289">
        <f t="shared" si="4"/>
        <v>63.518800000000006</v>
      </c>
      <c r="L36" s="289">
        <f t="shared" si="5"/>
        <v>95.278199999999998</v>
      </c>
      <c r="M36" s="289">
        <f t="shared" si="6"/>
        <v>238.19549999999998</v>
      </c>
      <c r="N36" s="289">
        <f t="shared" si="7"/>
        <v>317.59400000000005</v>
      </c>
      <c r="O36" s="289">
        <f t="shared" si="8"/>
        <v>396.99250000000001</v>
      </c>
      <c r="P36" s="289"/>
      <c r="Q36" s="289">
        <f t="shared" si="10"/>
        <v>1111.579</v>
      </c>
      <c r="R36" s="289">
        <f t="shared" si="11"/>
        <v>3588.8121999999998</v>
      </c>
      <c r="S36" s="289">
        <v>59.87</v>
      </c>
      <c r="T36" s="289">
        <f t="shared" si="12"/>
        <v>6824.6221999999998</v>
      </c>
      <c r="U36" s="289">
        <f t="shared" si="13"/>
        <v>238.19549999999998</v>
      </c>
      <c r="V36" s="289">
        <f t="shared" si="14"/>
        <v>317.59400000000005</v>
      </c>
      <c r="W36" s="289">
        <f t="shared" si="15"/>
        <v>396.99250000000001</v>
      </c>
      <c r="X36" s="230"/>
    </row>
    <row r="37" spans="1:24" s="227" customFormat="1" ht="12.75" customHeight="1">
      <c r="A37" s="413"/>
      <c r="B37" s="413"/>
      <c r="C37" s="421"/>
      <c r="D37" s="294">
        <v>2</v>
      </c>
      <c r="E37" s="289">
        <v>2908.9</v>
      </c>
      <c r="F37" s="289">
        <f t="shared" si="0"/>
        <v>3083.43</v>
      </c>
      <c r="G37" s="289">
        <f t="shared" si="1"/>
        <v>3484.28</v>
      </c>
      <c r="H37" s="289">
        <v>59.87</v>
      </c>
      <c r="I37" s="289">
        <f t="shared" si="2"/>
        <v>6627.58</v>
      </c>
      <c r="J37" s="289">
        <f t="shared" si="3"/>
        <v>30.834299999999999</v>
      </c>
      <c r="K37" s="289">
        <f t="shared" si="4"/>
        <v>61.668599999999998</v>
      </c>
      <c r="L37" s="289">
        <f t="shared" si="5"/>
        <v>92.502899999999997</v>
      </c>
      <c r="M37" s="289">
        <f t="shared" si="6"/>
        <v>231.25724999999997</v>
      </c>
      <c r="N37" s="289">
        <f t="shared" si="7"/>
        <v>308.34300000000002</v>
      </c>
      <c r="O37" s="289">
        <f t="shared" si="8"/>
        <v>385.42874999999998</v>
      </c>
      <c r="P37" s="289"/>
      <c r="Q37" s="289">
        <f t="shared" si="10"/>
        <v>1079.2004999999999</v>
      </c>
      <c r="R37" s="289">
        <f t="shared" si="11"/>
        <v>3484.2758999999996</v>
      </c>
      <c r="S37" s="289">
        <v>59.87</v>
      </c>
      <c r="T37" s="289">
        <f t="shared" si="12"/>
        <v>6627.5758999999989</v>
      </c>
      <c r="U37" s="289">
        <f t="shared" si="13"/>
        <v>231.25724999999997</v>
      </c>
      <c r="V37" s="289">
        <f t="shared" si="14"/>
        <v>308.34300000000002</v>
      </c>
      <c r="W37" s="289">
        <f t="shared" si="15"/>
        <v>385.42874999999998</v>
      </c>
      <c r="X37" s="230"/>
    </row>
    <row r="38" spans="1:24" s="227" customFormat="1" ht="12.75" customHeight="1" thickBot="1">
      <c r="A38" s="413"/>
      <c r="B38" s="413"/>
      <c r="C38" s="422"/>
      <c r="D38" s="300">
        <v>1</v>
      </c>
      <c r="E38" s="301">
        <v>2824.17</v>
      </c>
      <c r="F38" s="289">
        <f t="shared" si="0"/>
        <v>2993.62</v>
      </c>
      <c r="G38" s="289">
        <f t="shared" si="1"/>
        <v>3382.79</v>
      </c>
      <c r="H38" s="289">
        <v>59.87</v>
      </c>
      <c r="I38" s="289">
        <f t="shared" si="2"/>
        <v>6436.28</v>
      </c>
      <c r="J38" s="289">
        <f t="shared" si="3"/>
        <v>29.936199999999999</v>
      </c>
      <c r="K38" s="289">
        <f t="shared" si="4"/>
        <v>59.872399999999999</v>
      </c>
      <c r="L38" s="289">
        <f t="shared" si="5"/>
        <v>89.808599999999998</v>
      </c>
      <c r="M38" s="289">
        <f t="shared" si="6"/>
        <v>224.52149999999997</v>
      </c>
      <c r="N38" s="289">
        <f t="shared" si="7"/>
        <v>299.36200000000002</v>
      </c>
      <c r="O38" s="289">
        <f t="shared" si="8"/>
        <v>374.20249999999999</v>
      </c>
      <c r="P38" s="289"/>
      <c r="Q38" s="289">
        <f t="shared" si="10"/>
        <v>1047.7669999999998</v>
      </c>
      <c r="R38" s="289">
        <f t="shared" si="11"/>
        <v>3382.7905999999994</v>
      </c>
      <c r="S38" s="289">
        <v>59.87</v>
      </c>
      <c r="T38" s="289">
        <f t="shared" si="12"/>
        <v>6436.2805999999991</v>
      </c>
      <c r="U38" s="289">
        <f t="shared" si="13"/>
        <v>224.52149999999997</v>
      </c>
      <c r="V38" s="289">
        <f t="shared" si="14"/>
        <v>299.36200000000002</v>
      </c>
      <c r="W38" s="289">
        <f t="shared" si="15"/>
        <v>374.20249999999999</v>
      </c>
      <c r="X38" s="230"/>
    </row>
    <row r="39" spans="1:24" s="227" customFormat="1" ht="12.75" customHeight="1">
      <c r="A39" s="412" t="s">
        <v>169</v>
      </c>
      <c r="B39" s="412" t="s">
        <v>170</v>
      </c>
      <c r="C39" s="414" t="s">
        <v>150</v>
      </c>
      <c r="D39" s="290">
        <v>13</v>
      </c>
      <c r="E39" s="291">
        <v>2511.37</v>
      </c>
      <c r="F39" s="289">
        <f t="shared" si="0"/>
        <v>2662.05</v>
      </c>
      <c r="G39" s="289">
        <f t="shared" si="1"/>
        <v>3008.12</v>
      </c>
      <c r="H39" s="289">
        <v>59.87</v>
      </c>
      <c r="I39" s="289">
        <f t="shared" si="2"/>
        <v>5730.04</v>
      </c>
      <c r="J39" s="289">
        <f t="shared" si="3"/>
        <v>26.620500000000003</v>
      </c>
      <c r="K39" s="289">
        <f t="shared" si="4"/>
        <v>53.241000000000007</v>
      </c>
      <c r="L39" s="289">
        <f t="shared" si="5"/>
        <v>79.861500000000007</v>
      </c>
      <c r="M39" s="289">
        <f t="shared" si="6"/>
        <v>199.65375</v>
      </c>
      <c r="N39" s="289">
        <f t="shared" si="7"/>
        <v>266.20500000000004</v>
      </c>
      <c r="O39" s="289">
        <f t="shared" si="8"/>
        <v>332.75625000000002</v>
      </c>
      <c r="P39" s="289"/>
      <c r="Q39" s="289"/>
      <c r="R39" s="289">
        <f t="shared" si="11"/>
        <v>3008.1165000000001</v>
      </c>
      <c r="S39" s="289">
        <v>59.87</v>
      </c>
      <c r="T39" s="289">
        <f t="shared" si="12"/>
        <v>5730.0365000000002</v>
      </c>
      <c r="U39" s="289">
        <f t="shared" si="13"/>
        <v>199.65375</v>
      </c>
      <c r="V39" s="289">
        <f t="shared" si="14"/>
        <v>266.20500000000004</v>
      </c>
      <c r="W39" s="289">
        <f t="shared" si="15"/>
        <v>332.75625000000002</v>
      </c>
      <c r="X39" s="230"/>
    </row>
    <row r="40" spans="1:24" s="227" customFormat="1" ht="12.75" customHeight="1">
      <c r="A40" s="413"/>
      <c r="B40" s="413"/>
      <c r="C40" s="414"/>
      <c r="D40" s="290">
        <v>12</v>
      </c>
      <c r="E40" s="291">
        <v>2403.23</v>
      </c>
      <c r="F40" s="289">
        <f t="shared" si="0"/>
        <v>2547.42</v>
      </c>
      <c r="G40" s="289">
        <f t="shared" si="1"/>
        <v>2878.58</v>
      </c>
      <c r="H40" s="289">
        <v>59.87</v>
      </c>
      <c r="I40" s="289">
        <f t="shared" si="2"/>
        <v>5485.87</v>
      </c>
      <c r="J40" s="289">
        <f t="shared" si="3"/>
        <v>25.4742</v>
      </c>
      <c r="K40" s="289">
        <f t="shared" si="4"/>
        <v>50.948399999999999</v>
      </c>
      <c r="L40" s="289">
        <f t="shared" si="5"/>
        <v>76.422600000000003</v>
      </c>
      <c r="M40" s="289">
        <f t="shared" si="6"/>
        <v>191.0565</v>
      </c>
      <c r="N40" s="289">
        <f t="shared" si="7"/>
        <v>254.74200000000002</v>
      </c>
      <c r="O40" s="289">
        <f t="shared" si="8"/>
        <v>318.42750000000001</v>
      </c>
      <c r="P40" s="289"/>
      <c r="Q40" s="289"/>
      <c r="R40" s="289">
        <f t="shared" si="11"/>
        <v>2878.5845999999997</v>
      </c>
      <c r="S40" s="289">
        <v>59.87</v>
      </c>
      <c r="T40" s="289">
        <f t="shared" si="12"/>
        <v>5485.8746000000001</v>
      </c>
      <c r="U40" s="289">
        <f t="shared" si="13"/>
        <v>191.0565</v>
      </c>
      <c r="V40" s="289">
        <f t="shared" si="14"/>
        <v>254.74200000000002</v>
      </c>
      <c r="W40" s="289">
        <f t="shared" si="15"/>
        <v>318.42750000000001</v>
      </c>
      <c r="X40" s="230"/>
    </row>
    <row r="41" spans="1:24" s="227" customFormat="1" ht="12.75" customHeight="1">
      <c r="A41" s="413"/>
      <c r="B41" s="413"/>
      <c r="C41" s="415"/>
      <c r="D41" s="292">
        <v>11</v>
      </c>
      <c r="E41" s="293">
        <v>2299.7399999999998</v>
      </c>
      <c r="F41" s="289">
        <f t="shared" si="0"/>
        <v>2437.7199999999998</v>
      </c>
      <c r="G41" s="289">
        <f t="shared" si="1"/>
        <v>2754.62</v>
      </c>
      <c r="H41" s="289">
        <v>59.87</v>
      </c>
      <c r="I41" s="289">
        <f t="shared" si="2"/>
        <v>5252.21</v>
      </c>
      <c r="J41" s="289">
        <f t="shared" si="3"/>
        <v>24.377199999999998</v>
      </c>
      <c r="K41" s="289">
        <f t="shared" si="4"/>
        <v>48.754399999999997</v>
      </c>
      <c r="L41" s="289">
        <f t="shared" si="5"/>
        <v>73.131599999999992</v>
      </c>
      <c r="M41" s="289">
        <f t="shared" si="6"/>
        <v>182.82899999999998</v>
      </c>
      <c r="N41" s="289">
        <f t="shared" si="7"/>
        <v>243.77199999999999</v>
      </c>
      <c r="O41" s="289">
        <f t="shared" si="8"/>
        <v>304.71499999999997</v>
      </c>
      <c r="P41" s="289"/>
      <c r="Q41" s="289"/>
      <c r="R41" s="289">
        <f t="shared" si="11"/>
        <v>2754.6235999999994</v>
      </c>
      <c r="S41" s="289">
        <v>59.87</v>
      </c>
      <c r="T41" s="289">
        <f t="shared" si="12"/>
        <v>5252.2135999999991</v>
      </c>
      <c r="U41" s="289">
        <f t="shared" si="13"/>
        <v>182.82899999999998</v>
      </c>
      <c r="V41" s="289">
        <f t="shared" si="14"/>
        <v>243.77199999999999</v>
      </c>
      <c r="W41" s="289">
        <f t="shared" si="15"/>
        <v>304.71499999999997</v>
      </c>
      <c r="X41" s="230"/>
    </row>
    <row r="42" spans="1:24" s="227" customFormat="1" ht="12.75" customHeight="1">
      <c r="A42" s="413"/>
      <c r="B42" s="413"/>
      <c r="C42" s="416" t="s">
        <v>151</v>
      </c>
      <c r="D42" s="294">
        <v>10</v>
      </c>
      <c r="E42" s="289">
        <v>2200.71</v>
      </c>
      <c r="F42" s="289">
        <f t="shared" si="0"/>
        <v>2332.75</v>
      </c>
      <c r="G42" s="289">
        <f t="shared" si="1"/>
        <v>2636.01</v>
      </c>
      <c r="H42" s="289">
        <v>59.87</v>
      </c>
      <c r="I42" s="289">
        <f t="shared" si="2"/>
        <v>5028.63</v>
      </c>
      <c r="J42" s="289">
        <f t="shared" si="3"/>
        <v>23.327500000000001</v>
      </c>
      <c r="K42" s="289">
        <f t="shared" si="4"/>
        <v>46.655000000000001</v>
      </c>
      <c r="L42" s="289">
        <f t="shared" si="5"/>
        <v>69.982500000000002</v>
      </c>
      <c r="M42" s="289">
        <f t="shared" si="6"/>
        <v>174.95624999999998</v>
      </c>
      <c r="N42" s="289">
        <f t="shared" si="7"/>
        <v>233.27500000000001</v>
      </c>
      <c r="O42" s="289">
        <f t="shared" si="8"/>
        <v>291.59375</v>
      </c>
      <c r="P42" s="289"/>
      <c r="Q42" s="289"/>
      <c r="R42" s="289">
        <f t="shared" si="11"/>
        <v>2636.0074999999997</v>
      </c>
      <c r="S42" s="289">
        <v>59.87</v>
      </c>
      <c r="T42" s="289">
        <f t="shared" si="12"/>
        <v>5028.6274999999996</v>
      </c>
      <c r="U42" s="289">
        <f t="shared" si="13"/>
        <v>174.95624999999998</v>
      </c>
      <c r="V42" s="289">
        <f t="shared" si="14"/>
        <v>233.27500000000001</v>
      </c>
      <c r="W42" s="289">
        <f t="shared" si="15"/>
        <v>291.59375</v>
      </c>
      <c r="X42" s="230"/>
    </row>
    <row r="43" spans="1:24" s="227" customFormat="1" ht="12.75" customHeight="1">
      <c r="A43" s="413"/>
      <c r="B43" s="413"/>
      <c r="C43" s="417"/>
      <c r="D43" s="290">
        <v>9</v>
      </c>
      <c r="E43" s="291">
        <v>2105.94</v>
      </c>
      <c r="F43" s="289">
        <f t="shared" si="0"/>
        <v>2232.3000000000002</v>
      </c>
      <c r="G43" s="289">
        <f t="shared" si="1"/>
        <v>2522.5</v>
      </c>
      <c r="H43" s="289">
        <v>59.87</v>
      </c>
      <c r="I43" s="289">
        <f t="shared" si="2"/>
        <v>4814.67</v>
      </c>
      <c r="J43" s="289">
        <f t="shared" si="3"/>
        <v>22.323000000000004</v>
      </c>
      <c r="K43" s="289">
        <f t="shared" si="4"/>
        <v>44.646000000000008</v>
      </c>
      <c r="L43" s="289">
        <f t="shared" si="5"/>
        <v>66.969000000000008</v>
      </c>
      <c r="M43" s="289">
        <f t="shared" si="6"/>
        <v>167.42250000000001</v>
      </c>
      <c r="N43" s="289">
        <f t="shared" si="7"/>
        <v>223.23000000000002</v>
      </c>
      <c r="O43" s="289">
        <f t="shared" si="8"/>
        <v>279.03750000000002</v>
      </c>
      <c r="P43" s="289"/>
      <c r="Q43" s="289"/>
      <c r="R43" s="289">
        <f t="shared" si="11"/>
        <v>2522.4989999999998</v>
      </c>
      <c r="S43" s="289">
        <v>59.87</v>
      </c>
      <c r="T43" s="289">
        <f t="shared" si="12"/>
        <v>4814.6689999999999</v>
      </c>
      <c r="U43" s="289">
        <f t="shared" si="13"/>
        <v>167.42250000000001</v>
      </c>
      <c r="V43" s="289">
        <f t="shared" si="14"/>
        <v>223.23000000000002</v>
      </c>
      <c r="W43" s="289">
        <f t="shared" si="15"/>
        <v>279.03750000000002</v>
      </c>
      <c r="X43" s="230"/>
    </row>
    <row r="44" spans="1:24" s="227" customFormat="1" ht="12.75" customHeight="1">
      <c r="A44" s="413"/>
      <c r="B44" s="413"/>
      <c r="C44" s="417"/>
      <c r="D44" s="290">
        <v>8</v>
      </c>
      <c r="E44" s="291">
        <v>1992.37</v>
      </c>
      <c r="F44" s="289">
        <f t="shared" si="0"/>
        <v>2111.91</v>
      </c>
      <c r="G44" s="289">
        <f t="shared" si="1"/>
        <v>2386.46</v>
      </c>
      <c r="H44" s="289">
        <v>59.87</v>
      </c>
      <c r="I44" s="289">
        <f t="shared" si="2"/>
        <v>4558.24</v>
      </c>
      <c r="J44" s="289">
        <f t="shared" si="3"/>
        <v>21.1191</v>
      </c>
      <c r="K44" s="289">
        <f t="shared" si="4"/>
        <v>42.238199999999999</v>
      </c>
      <c r="L44" s="289">
        <f t="shared" si="5"/>
        <v>63.357299999999995</v>
      </c>
      <c r="M44" s="289">
        <f t="shared" si="6"/>
        <v>158.39324999999999</v>
      </c>
      <c r="N44" s="289">
        <f t="shared" si="7"/>
        <v>211.191</v>
      </c>
      <c r="O44" s="289">
        <f t="shared" si="8"/>
        <v>263.98874999999998</v>
      </c>
      <c r="P44" s="289"/>
      <c r="Q44" s="289"/>
      <c r="R44" s="289">
        <f t="shared" si="11"/>
        <v>2386.4582999999998</v>
      </c>
      <c r="S44" s="289">
        <v>59.87</v>
      </c>
      <c r="T44" s="289">
        <f t="shared" si="12"/>
        <v>4558.2383</v>
      </c>
      <c r="U44" s="289">
        <f t="shared" si="13"/>
        <v>158.39324999999999</v>
      </c>
      <c r="V44" s="289">
        <f t="shared" si="14"/>
        <v>211.191</v>
      </c>
      <c r="W44" s="289">
        <f t="shared" si="15"/>
        <v>263.98874999999998</v>
      </c>
      <c r="X44" s="230"/>
    </row>
    <row r="45" spans="1:24" s="227" customFormat="1" ht="12.75" customHeight="1">
      <c r="A45" s="413"/>
      <c r="B45" s="413"/>
      <c r="C45" s="417"/>
      <c r="D45" s="290">
        <v>7</v>
      </c>
      <c r="E45" s="291">
        <v>1906.58</v>
      </c>
      <c r="F45" s="289">
        <f t="shared" si="0"/>
        <v>2020.97</v>
      </c>
      <c r="G45" s="289">
        <f t="shared" si="1"/>
        <v>2283.6999999999998</v>
      </c>
      <c r="H45" s="289">
        <v>59.87</v>
      </c>
      <c r="I45" s="289">
        <f t="shared" si="2"/>
        <v>4364.54</v>
      </c>
      <c r="J45" s="289">
        <f t="shared" si="3"/>
        <v>20.209700000000002</v>
      </c>
      <c r="K45" s="289">
        <f t="shared" si="4"/>
        <v>40.419400000000003</v>
      </c>
      <c r="L45" s="289">
        <f t="shared" si="5"/>
        <v>60.629100000000001</v>
      </c>
      <c r="M45" s="289">
        <f t="shared" si="6"/>
        <v>151.57274999999998</v>
      </c>
      <c r="N45" s="289">
        <f t="shared" si="7"/>
        <v>202.09700000000001</v>
      </c>
      <c r="O45" s="289">
        <f t="shared" si="8"/>
        <v>252.62125</v>
      </c>
      <c r="P45" s="289"/>
      <c r="Q45" s="289"/>
      <c r="R45" s="289">
        <f t="shared" si="11"/>
        <v>2283.6960999999997</v>
      </c>
      <c r="S45" s="289">
        <v>59.87</v>
      </c>
      <c r="T45" s="289">
        <f t="shared" si="12"/>
        <v>4364.5360999999994</v>
      </c>
      <c r="U45" s="289">
        <f t="shared" si="13"/>
        <v>151.57274999999998</v>
      </c>
      <c r="V45" s="289">
        <f t="shared" si="14"/>
        <v>202.09700000000001</v>
      </c>
      <c r="W45" s="289">
        <f t="shared" si="15"/>
        <v>252.62125</v>
      </c>
      <c r="X45" s="230"/>
    </row>
    <row r="46" spans="1:24" s="227" customFormat="1" ht="12.75" customHeight="1">
      <c r="A46" s="413"/>
      <c r="B46" s="413"/>
      <c r="C46" s="418"/>
      <c r="D46" s="292">
        <v>6</v>
      </c>
      <c r="E46" s="293">
        <v>1824.48</v>
      </c>
      <c r="F46" s="289">
        <f t="shared" si="0"/>
        <v>1933.95</v>
      </c>
      <c r="G46" s="289">
        <f t="shared" si="1"/>
        <v>2185.36</v>
      </c>
      <c r="H46" s="289">
        <v>59.87</v>
      </c>
      <c r="I46" s="289">
        <f t="shared" si="2"/>
        <v>4179.18</v>
      </c>
      <c r="J46" s="289">
        <f t="shared" si="3"/>
        <v>19.339500000000001</v>
      </c>
      <c r="K46" s="289">
        <f t="shared" si="4"/>
        <v>38.679000000000002</v>
      </c>
      <c r="L46" s="289">
        <f t="shared" si="5"/>
        <v>58.018499999999996</v>
      </c>
      <c r="M46" s="289">
        <f t="shared" si="6"/>
        <v>145.04624999999999</v>
      </c>
      <c r="N46" s="289">
        <f t="shared" si="7"/>
        <v>193.39500000000001</v>
      </c>
      <c r="O46" s="289">
        <f t="shared" si="8"/>
        <v>241.74375000000001</v>
      </c>
      <c r="P46" s="289"/>
      <c r="Q46" s="289"/>
      <c r="R46" s="289">
        <f t="shared" si="11"/>
        <v>2185.3634999999999</v>
      </c>
      <c r="S46" s="289">
        <v>59.87</v>
      </c>
      <c r="T46" s="289">
        <f t="shared" si="12"/>
        <v>4179.1835000000001</v>
      </c>
      <c r="U46" s="289">
        <f t="shared" si="13"/>
        <v>145.04624999999999</v>
      </c>
      <c r="V46" s="289">
        <f t="shared" si="14"/>
        <v>193.39500000000001</v>
      </c>
      <c r="W46" s="289">
        <f t="shared" si="15"/>
        <v>241.74375000000001</v>
      </c>
      <c r="X46" s="230"/>
    </row>
    <row r="47" spans="1:24" s="227" customFormat="1" ht="12.75" customHeight="1">
      <c r="A47" s="413"/>
      <c r="B47" s="413"/>
      <c r="C47" s="416" t="s">
        <v>152</v>
      </c>
      <c r="D47" s="294">
        <v>5</v>
      </c>
      <c r="E47" s="289">
        <v>1745.91</v>
      </c>
      <c r="F47" s="289">
        <f t="shared" si="0"/>
        <v>1850.66</v>
      </c>
      <c r="G47" s="289">
        <f t="shared" si="1"/>
        <v>2091.25</v>
      </c>
      <c r="H47" s="289">
        <v>59.87</v>
      </c>
      <c r="I47" s="289">
        <f t="shared" si="2"/>
        <v>4001.7799999999997</v>
      </c>
      <c r="J47" s="289">
        <f t="shared" si="3"/>
        <v>18.506600000000002</v>
      </c>
      <c r="K47" s="289">
        <f t="shared" si="4"/>
        <v>37.013200000000005</v>
      </c>
      <c r="L47" s="289">
        <f t="shared" si="5"/>
        <v>55.519800000000004</v>
      </c>
      <c r="M47" s="289">
        <f t="shared" si="6"/>
        <v>138.79949999999999</v>
      </c>
      <c r="N47" s="289">
        <f t="shared" si="7"/>
        <v>185.06600000000003</v>
      </c>
      <c r="O47" s="289">
        <f t="shared" si="8"/>
        <v>231.33250000000001</v>
      </c>
      <c r="P47" s="289"/>
      <c r="Q47" s="289"/>
      <c r="R47" s="289">
        <f t="shared" si="11"/>
        <v>2091.2457999999997</v>
      </c>
      <c r="S47" s="289">
        <v>59.87</v>
      </c>
      <c r="T47" s="289">
        <f t="shared" si="12"/>
        <v>4001.7757999999994</v>
      </c>
      <c r="U47" s="289">
        <f t="shared" si="13"/>
        <v>138.79949999999999</v>
      </c>
      <c r="V47" s="289">
        <f t="shared" si="14"/>
        <v>185.06600000000003</v>
      </c>
      <c r="W47" s="289">
        <f t="shared" si="15"/>
        <v>231.33250000000001</v>
      </c>
      <c r="X47" s="230"/>
    </row>
    <row r="48" spans="1:24" s="227" customFormat="1" ht="12.75" customHeight="1">
      <c r="A48" s="413"/>
      <c r="B48" s="413"/>
      <c r="C48" s="417"/>
      <c r="D48" s="290">
        <v>4</v>
      </c>
      <c r="E48" s="291">
        <v>1670.73</v>
      </c>
      <c r="F48" s="289">
        <f t="shared" si="0"/>
        <v>1770.97</v>
      </c>
      <c r="G48" s="289">
        <f t="shared" si="1"/>
        <v>2001.2</v>
      </c>
      <c r="H48" s="289">
        <v>59.87</v>
      </c>
      <c r="I48" s="289">
        <f t="shared" si="2"/>
        <v>3832.04</v>
      </c>
      <c r="J48" s="289">
        <f t="shared" si="3"/>
        <v>17.709700000000002</v>
      </c>
      <c r="K48" s="289">
        <f t="shared" si="4"/>
        <v>35.419400000000003</v>
      </c>
      <c r="L48" s="289">
        <f t="shared" si="5"/>
        <v>53.129100000000001</v>
      </c>
      <c r="M48" s="289">
        <f t="shared" si="6"/>
        <v>132.82274999999998</v>
      </c>
      <c r="N48" s="289">
        <f t="shared" si="7"/>
        <v>177.09700000000001</v>
      </c>
      <c r="O48" s="289">
        <f t="shared" si="8"/>
        <v>221.37125</v>
      </c>
      <c r="P48" s="289"/>
      <c r="Q48" s="289"/>
      <c r="R48" s="289">
        <f t="shared" si="11"/>
        <v>2001.1960999999999</v>
      </c>
      <c r="S48" s="289">
        <v>59.87</v>
      </c>
      <c r="T48" s="289">
        <f t="shared" si="12"/>
        <v>3832.0360999999998</v>
      </c>
      <c r="U48" s="289">
        <f t="shared" si="13"/>
        <v>132.82274999999998</v>
      </c>
      <c r="V48" s="289">
        <f t="shared" si="14"/>
        <v>177.09700000000001</v>
      </c>
      <c r="W48" s="289">
        <f t="shared" si="15"/>
        <v>221.37125</v>
      </c>
      <c r="X48" s="230"/>
    </row>
    <row r="49" spans="1:24" s="227" customFormat="1" ht="12.75" customHeight="1">
      <c r="A49" s="413"/>
      <c r="B49" s="413"/>
      <c r="C49" s="417"/>
      <c r="D49" s="290">
        <v>3</v>
      </c>
      <c r="E49" s="291">
        <v>1580.63</v>
      </c>
      <c r="F49" s="289">
        <f t="shared" si="0"/>
        <v>1675.47</v>
      </c>
      <c r="G49" s="289">
        <f t="shared" si="1"/>
        <v>1893.28</v>
      </c>
      <c r="H49" s="289">
        <v>59.87</v>
      </c>
      <c r="I49" s="289">
        <f t="shared" si="2"/>
        <v>3628.62</v>
      </c>
      <c r="J49" s="289">
        <f t="shared" si="3"/>
        <v>16.7547</v>
      </c>
      <c r="K49" s="289">
        <f t="shared" si="4"/>
        <v>33.509399999999999</v>
      </c>
      <c r="L49" s="289">
        <f t="shared" si="5"/>
        <v>50.264099999999999</v>
      </c>
      <c r="M49" s="289">
        <f t="shared" si="6"/>
        <v>125.66024999999999</v>
      </c>
      <c r="N49" s="289">
        <f t="shared" si="7"/>
        <v>167.54700000000003</v>
      </c>
      <c r="O49" s="289">
        <f t="shared" si="8"/>
        <v>209.43375</v>
      </c>
      <c r="P49" s="289"/>
      <c r="Q49" s="289"/>
      <c r="R49" s="289">
        <f t="shared" si="11"/>
        <v>1893.2810999999999</v>
      </c>
      <c r="S49" s="289">
        <v>59.87</v>
      </c>
      <c r="T49" s="289">
        <f t="shared" si="12"/>
        <v>3628.6210999999998</v>
      </c>
      <c r="U49" s="289">
        <f t="shared" si="13"/>
        <v>125.66024999999999</v>
      </c>
      <c r="V49" s="289">
        <f t="shared" si="14"/>
        <v>167.54700000000003</v>
      </c>
      <c r="W49" s="289">
        <f t="shared" si="15"/>
        <v>209.43375</v>
      </c>
      <c r="X49" s="230"/>
    </row>
    <row r="50" spans="1:24" s="227" customFormat="1" ht="12.75" customHeight="1">
      <c r="A50" s="413"/>
      <c r="B50" s="413"/>
      <c r="C50" s="417"/>
      <c r="D50" s="290">
        <v>2</v>
      </c>
      <c r="E50" s="291">
        <v>1512.57</v>
      </c>
      <c r="F50" s="289">
        <f t="shared" si="0"/>
        <v>1603.32</v>
      </c>
      <c r="G50" s="289">
        <f t="shared" si="1"/>
        <v>1811.75</v>
      </c>
      <c r="H50" s="289">
        <v>59.87</v>
      </c>
      <c r="I50" s="289">
        <f t="shared" si="2"/>
        <v>3474.9399999999996</v>
      </c>
      <c r="J50" s="289">
        <f t="shared" si="3"/>
        <v>16.033200000000001</v>
      </c>
      <c r="K50" s="289">
        <f t="shared" si="4"/>
        <v>32.066400000000002</v>
      </c>
      <c r="L50" s="289">
        <f t="shared" si="5"/>
        <v>48.099599999999995</v>
      </c>
      <c r="M50" s="289">
        <f t="shared" si="6"/>
        <v>120.249</v>
      </c>
      <c r="N50" s="289">
        <f t="shared" si="7"/>
        <v>160.33199999999999</v>
      </c>
      <c r="O50" s="289">
        <f t="shared" si="8"/>
        <v>200.41499999999999</v>
      </c>
      <c r="P50" s="289"/>
      <c r="Q50" s="289"/>
      <c r="R50" s="289">
        <f t="shared" si="11"/>
        <v>1811.7515999999998</v>
      </c>
      <c r="S50" s="289">
        <v>59.87</v>
      </c>
      <c r="T50" s="289">
        <f t="shared" si="12"/>
        <v>3474.9415999999997</v>
      </c>
      <c r="U50" s="289">
        <f t="shared" si="13"/>
        <v>120.249</v>
      </c>
      <c r="V50" s="289">
        <f t="shared" si="14"/>
        <v>160.33199999999999</v>
      </c>
      <c r="W50" s="289">
        <f t="shared" si="15"/>
        <v>200.41499999999999</v>
      </c>
      <c r="X50" s="230"/>
    </row>
    <row r="51" spans="1:24" s="227" customFormat="1" ht="12.75" customHeight="1" thickBot="1">
      <c r="A51" s="413"/>
      <c r="B51" s="413"/>
      <c r="C51" s="419"/>
      <c r="D51" s="300">
        <v>1</v>
      </c>
      <c r="E51" s="302">
        <v>1447.43</v>
      </c>
      <c r="F51" s="289">
        <f t="shared" si="0"/>
        <v>1534.28</v>
      </c>
      <c r="G51" s="289">
        <f t="shared" si="1"/>
        <v>1733.74</v>
      </c>
      <c r="H51" s="289">
        <v>59.87</v>
      </c>
      <c r="I51" s="289">
        <f t="shared" si="2"/>
        <v>3327.89</v>
      </c>
      <c r="J51" s="289">
        <f t="shared" si="3"/>
        <v>15.3428</v>
      </c>
      <c r="K51" s="289">
        <f t="shared" si="4"/>
        <v>30.685600000000001</v>
      </c>
      <c r="L51" s="289">
        <f t="shared" si="5"/>
        <v>46.028399999999998</v>
      </c>
      <c r="M51" s="289">
        <f t="shared" si="6"/>
        <v>115.071</v>
      </c>
      <c r="N51" s="289">
        <f t="shared" si="7"/>
        <v>153.428</v>
      </c>
      <c r="O51" s="289">
        <f t="shared" si="8"/>
        <v>191.785</v>
      </c>
      <c r="P51" s="289"/>
      <c r="Q51" s="289"/>
      <c r="R51" s="289">
        <f t="shared" si="11"/>
        <v>1733.7363999999998</v>
      </c>
      <c r="S51" s="289">
        <v>59.87</v>
      </c>
      <c r="T51" s="289">
        <f t="shared" si="12"/>
        <v>3327.8863999999994</v>
      </c>
      <c r="U51" s="289">
        <f t="shared" si="13"/>
        <v>115.071</v>
      </c>
      <c r="V51" s="289">
        <f t="shared" si="14"/>
        <v>153.428</v>
      </c>
      <c r="W51" s="289">
        <f t="shared" si="15"/>
        <v>191.785</v>
      </c>
      <c r="X51" s="230"/>
    </row>
    <row r="52" spans="1:24" s="227" customFormat="1" ht="12.75" hidden="1" customHeight="1" thickBot="1">
      <c r="A52" s="303"/>
      <c r="B52" s="304"/>
      <c r="C52" s="305"/>
      <c r="D52" s="306"/>
      <c r="E52" s="307"/>
      <c r="F52" s="308"/>
      <c r="G52" s="308"/>
      <c r="H52" s="309"/>
      <c r="I52" s="309"/>
      <c r="J52" s="309"/>
      <c r="K52" s="309"/>
      <c r="L52" s="309"/>
      <c r="M52" s="309"/>
      <c r="N52" s="309"/>
      <c r="O52" s="310"/>
      <c r="P52" s="311"/>
      <c r="Q52" s="311"/>
      <c r="R52" s="308"/>
      <c r="S52" s="308"/>
      <c r="T52" s="308"/>
      <c r="U52" s="308"/>
      <c r="V52" s="309"/>
      <c r="W52" s="312"/>
      <c r="X52" s="230"/>
    </row>
    <row r="53" spans="1:24" s="227" customFormat="1">
      <c r="A53" s="247" t="s">
        <v>194</v>
      </c>
      <c r="B53" s="230"/>
      <c r="X53" s="230"/>
    </row>
    <row r="54" spans="1:24" s="227" customFormat="1" ht="12.75" customHeight="1">
      <c r="A54" s="410" t="s">
        <v>70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230"/>
    </row>
    <row r="55" spans="1:24" s="227" customFormat="1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230"/>
    </row>
    <row r="56" spans="1:24" s="227" customFormat="1">
      <c r="A56" s="230"/>
      <c r="B56" s="230"/>
      <c r="X56" s="230"/>
    </row>
    <row r="57" spans="1:24" s="227" customFormat="1">
      <c r="A57" s="230"/>
      <c r="B57" s="230"/>
      <c r="X57" s="230"/>
    </row>
    <row r="58" spans="1:24" s="227" customFormat="1">
      <c r="A58" s="230"/>
      <c r="B58" s="230"/>
      <c r="X58" s="230"/>
    </row>
    <row r="59" spans="1:24" s="227" customFormat="1">
      <c r="A59" s="230"/>
      <c r="B59" s="230"/>
      <c r="X59" s="230"/>
    </row>
    <row r="60" spans="1:24" s="227" customFormat="1">
      <c r="A60" s="230"/>
      <c r="B60" s="230"/>
      <c r="X60" s="230"/>
    </row>
  </sheetData>
  <mergeCells count="48">
    <mergeCell ref="A26:A38"/>
    <mergeCell ref="B26:B38"/>
    <mergeCell ref="C26:C28"/>
    <mergeCell ref="C29:C33"/>
    <mergeCell ref="C34:C38"/>
    <mergeCell ref="C13:C15"/>
    <mergeCell ref="C16:C20"/>
    <mergeCell ref="C21:C25"/>
    <mergeCell ref="B13:B25"/>
    <mergeCell ref="A13:A25"/>
    <mergeCell ref="A54:W54"/>
    <mergeCell ref="A55:W55"/>
    <mergeCell ref="A39:A51"/>
    <mergeCell ref="B39:B51"/>
    <mergeCell ref="C39:C41"/>
    <mergeCell ref="C42:C46"/>
    <mergeCell ref="C47:C51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81" customWidth="1"/>
    <col min="2" max="3" width="17" style="82" customWidth="1"/>
    <col min="4" max="16384" width="9.140625" style="82"/>
  </cols>
  <sheetData>
    <row r="1" spans="1:4" s="2" customFormat="1" ht="12.75" customHeight="1">
      <c r="A1" s="329" t="s">
        <v>63</v>
      </c>
      <c r="B1" s="329"/>
      <c r="C1" s="329"/>
      <c r="D1" s="13"/>
    </row>
    <row r="2" spans="1:4" s="2" customFormat="1" ht="12.75" customHeight="1">
      <c r="A2" s="329" t="s">
        <v>20</v>
      </c>
      <c r="B2" s="329"/>
      <c r="C2" s="329"/>
    </row>
    <row r="3" spans="1:4" s="2" customFormat="1" ht="12.75" customHeight="1">
      <c r="A3" s="5"/>
      <c r="B3" s="5"/>
      <c r="C3" s="5"/>
    </row>
    <row r="4" spans="1:4" s="2" customFormat="1" ht="12.75" customHeight="1">
      <c r="A4" s="330" t="s">
        <v>2</v>
      </c>
      <c r="B4" s="330"/>
      <c r="C4" s="330"/>
    </row>
    <row r="5" spans="1:4" s="1" customFormat="1">
      <c r="A5" s="321" t="s">
        <v>195</v>
      </c>
      <c r="B5" s="318"/>
      <c r="C5" s="322">
        <v>1</v>
      </c>
    </row>
    <row r="6" spans="1:4" s="2" customFormat="1" ht="12.75" customHeight="1">
      <c r="A6" s="365" t="s">
        <v>4</v>
      </c>
      <c r="B6" s="359" t="s">
        <v>71</v>
      </c>
      <c r="C6" s="366"/>
    </row>
    <row r="7" spans="1:4" s="2" customFormat="1">
      <c r="A7" s="365"/>
      <c r="B7" s="212" t="s">
        <v>5</v>
      </c>
      <c r="C7" s="214" t="s">
        <v>67</v>
      </c>
    </row>
    <row r="8" spans="1:4" s="2" customFormat="1" ht="12.75" customHeight="1">
      <c r="A8" s="173" t="s">
        <v>176</v>
      </c>
      <c r="B8" s="287">
        <v>30471.11</v>
      </c>
      <c r="C8" s="287">
        <v>30471.11</v>
      </c>
    </row>
    <row r="9" spans="1:4" s="2" customFormat="1" ht="12.75" customHeight="1">
      <c r="A9" s="173" t="s">
        <v>177</v>
      </c>
      <c r="B9" s="287">
        <v>28947.55</v>
      </c>
      <c r="C9" s="287">
        <v>28947.55</v>
      </c>
    </row>
    <row r="10" spans="1:4" s="2" customFormat="1" ht="12.75" customHeight="1">
      <c r="A10" s="173" t="s">
        <v>178</v>
      </c>
      <c r="B10" s="287">
        <v>27500.17</v>
      </c>
      <c r="C10" s="287">
        <v>27500.17</v>
      </c>
    </row>
    <row r="11" spans="1:4" s="2" customFormat="1" ht="12.75" hidden="1" customHeight="1">
      <c r="A11" s="80"/>
      <c r="B11" s="17"/>
      <c r="C11" s="17"/>
    </row>
    <row r="12" spans="1:4" s="2" customFormat="1" ht="12.75" hidden="1" customHeight="1">
      <c r="A12" s="80"/>
      <c r="B12" s="17"/>
      <c r="C12" s="17"/>
    </row>
    <row r="13" spans="1:4" s="2" customFormat="1" ht="12.75" hidden="1" customHeight="1">
      <c r="A13" s="80"/>
      <c r="B13" s="17"/>
      <c r="C13" s="17"/>
    </row>
    <row r="14" spans="1:4" s="2" customFormat="1" ht="12.75" hidden="1" customHeight="1">
      <c r="A14" s="80"/>
      <c r="B14" s="17"/>
      <c r="C14" s="17"/>
    </row>
    <row r="15" spans="1:4" s="2" customFormat="1" ht="12.75" hidden="1" customHeight="1">
      <c r="A15" s="80"/>
      <c r="B15" s="17"/>
      <c r="C15" s="17"/>
    </row>
    <row r="16" spans="1:4" s="2" customFormat="1" ht="12.75" hidden="1" customHeight="1">
      <c r="A16" s="80"/>
      <c r="B16" s="17"/>
      <c r="C16" s="17"/>
    </row>
    <row r="17" spans="1:3" s="2" customFormat="1" ht="12.75" hidden="1" customHeight="1">
      <c r="A17" s="80"/>
      <c r="B17" s="17"/>
      <c r="C17" s="17"/>
    </row>
    <row r="18" spans="1:3" s="2" customFormat="1" ht="12.75" hidden="1" customHeight="1">
      <c r="A18" s="80"/>
      <c r="B18" s="17"/>
      <c r="C18" s="17"/>
    </row>
    <row r="19" spans="1:3" s="2" customFormat="1" ht="12.75" hidden="1" customHeight="1">
      <c r="A19" s="80"/>
      <c r="B19" s="17"/>
      <c r="C19" s="17"/>
    </row>
    <row r="20" spans="1:3" s="2" customFormat="1" ht="12.75" hidden="1" customHeight="1">
      <c r="A20" s="80"/>
      <c r="B20" s="17"/>
      <c r="C20" s="17"/>
    </row>
    <row r="21" spans="1:3" s="2" customFormat="1" ht="12.75" hidden="1" customHeight="1">
      <c r="A21" s="80"/>
      <c r="B21" s="17"/>
      <c r="C21" s="17"/>
    </row>
    <row r="22" spans="1:3" s="2" customFormat="1" ht="12.75" hidden="1" customHeight="1">
      <c r="A22" s="80"/>
      <c r="B22" s="17"/>
      <c r="C22" s="17"/>
    </row>
    <row r="23" spans="1:3" s="2" customFormat="1" ht="12.75" hidden="1" customHeight="1">
      <c r="A23" s="80"/>
      <c r="B23" s="17"/>
      <c r="C23" s="17"/>
    </row>
    <row r="24" spans="1:3" s="2" customFormat="1" ht="12.75" hidden="1" customHeight="1">
      <c r="A24" s="80"/>
      <c r="B24" s="17"/>
      <c r="C24" s="17"/>
    </row>
    <row r="25" spans="1:3" s="2" customFormat="1" ht="12.75" hidden="1" customHeight="1">
      <c r="A25" s="80"/>
      <c r="B25" s="17"/>
      <c r="C25" s="17"/>
    </row>
    <row r="26" spans="1:3" s="2" customFormat="1" ht="12.75" hidden="1" customHeight="1">
      <c r="A26" s="80"/>
      <c r="B26" s="17"/>
      <c r="C26" s="17"/>
    </row>
    <row r="27" spans="1:3" s="2" customFormat="1" ht="12.75" hidden="1" customHeight="1">
      <c r="A27" s="80"/>
      <c r="B27" s="17"/>
      <c r="C27" s="17"/>
    </row>
    <row r="28" spans="1:3" s="2" customFormat="1" ht="12.75" hidden="1" customHeight="1">
      <c r="A28" s="80"/>
      <c r="B28" s="17"/>
      <c r="C28" s="17"/>
    </row>
    <row r="29" spans="1:3" s="2" customFormat="1" ht="12.75" hidden="1" customHeight="1">
      <c r="A29" s="80"/>
      <c r="B29" s="17"/>
      <c r="C29" s="17"/>
    </row>
    <row r="30" spans="1:3" s="2" customFormat="1" ht="12.75" hidden="1" customHeight="1">
      <c r="A30" s="80"/>
      <c r="B30" s="17"/>
      <c r="C30" s="17"/>
    </row>
    <row r="31" spans="1:3" s="2" customFormat="1" ht="12.75" hidden="1" customHeight="1">
      <c r="A31" s="80"/>
      <c r="B31" s="17"/>
      <c r="C31" s="17"/>
    </row>
    <row r="32" spans="1:3" s="2" customFormat="1">
      <c r="A32" s="223" t="s">
        <v>196</v>
      </c>
    </row>
    <row r="33" spans="1:11">
      <c r="A33" s="319" t="s">
        <v>70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>
      <c r="A34" s="320" t="s">
        <v>143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>
      <c r="A35" s="323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29" t="s">
        <v>63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s="7" customFormat="1" ht="12.75" customHeight="1">
      <c r="A2" s="329" t="s">
        <v>22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>
      <c r="A3" s="6"/>
      <c r="B3" s="6"/>
    </row>
    <row r="4" spans="1:18" ht="12.75" customHeight="1">
      <c r="A4" s="426" t="s">
        <v>142</v>
      </c>
      <c r="B4" s="426"/>
      <c r="C4" s="426"/>
    </row>
    <row r="5" spans="1:18" ht="12.75" customHeight="1">
      <c r="A5" s="427" t="s">
        <v>65</v>
      </c>
      <c r="B5" s="427"/>
      <c r="C5" s="6"/>
    </row>
    <row r="6" spans="1:18" ht="13.5" customHeight="1">
      <c r="A6" s="2"/>
      <c r="P6" s="79"/>
      <c r="Q6" s="85"/>
      <c r="R6" s="79">
        <v>1</v>
      </c>
    </row>
    <row r="7" spans="1:18" s="19" customFormat="1" ht="12.75" customHeight="1" thickBot="1">
      <c r="A7" s="365" t="s">
        <v>23</v>
      </c>
      <c r="B7" s="359"/>
      <c r="C7" s="437" t="s">
        <v>72</v>
      </c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8"/>
    </row>
    <row r="8" spans="1:18" s="19" customFormat="1" ht="25.5" customHeight="1" thickTop="1">
      <c r="A8" s="435"/>
      <c r="B8" s="436"/>
      <c r="C8" s="430" t="s">
        <v>73</v>
      </c>
      <c r="D8" s="429" t="s">
        <v>74</v>
      </c>
      <c r="E8" s="429" t="s">
        <v>75</v>
      </c>
      <c r="F8" s="429" t="s">
        <v>76</v>
      </c>
      <c r="G8" s="428" t="s">
        <v>77</v>
      </c>
      <c r="H8" s="428"/>
      <c r="I8" s="428"/>
      <c r="J8" s="428"/>
      <c r="K8" s="428"/>
      <c r="L8" s="428"/>
      <c r="M8" s="429" t="s">
        <v>78</v>
      </c>
      <c r="N8" s="428" t="s">
        <v>79</v>
      </c>
      <c r="O8" s="428"/>
      <c r="P8" s="428" t="s">
        <v>80</v>
      </c>
      <c r="Q8" s="428"/>
      <c r="R8" s="431" t="s">
        <v>10</v>
      </c>
    </row>
    <row r="9" spans="1:18" s="19" customFormat="1" ht="31.5">
      <c r="A9" s="151" t="s">
        <v>26</v>
      </c>
      <c r="B9" s="115" t="s">
        <v>27</v>
      </c>
      <c r="C9" s="430"/>
      <c r="D9" s="429"/>
      <c r="E9" s="429"/>
      <c r="F9" s="429"/>
      <c r="G9" s="118" t="s">
        <v>81</v>
      </c>
      <c r="H9" s="118" t="s">
        <v>82</v>
      </c>
      <c r="I9" s="118" t="s">
        <v>83</v>
      </c>
      <c r="J9" s="118" t="s">
        <v>84</v>
      </c>
      <c r="K9" s="118" t="s">
        <v>85</v>
      </c>
      <c r="L9" s="118" t="s">
        <v>86</v>
      </c>
      <c r="M9" s="429"/>
      <c r="N9" s="118" t="s">
        <v>87</v>
      </c>
      <c r="O9" s="118" t="s">
        <v>88</v>
      </c>
      <c r="P9" s="118" t="s">
        <v>89</v>
      </c>
      <c r="Q9" s="118" t="s">
        <v>90</v>
      </c>
      <c r="R9" s="431"/>
    </row>
    <row r="10" spans="1:18" ht="13.5" customHeight="1" thickBot="1">
      <c r="A10" s="372" t="s">
        <v>29</v>
      </c>
      <c r="B10" s="434"/>
      <c r="C10" s="152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>
        <f>SUM(C10:Q10)</f>
        <v>0</v>
      </c>
    </row>
    <row r="11" spans="1:18" ht="12.75" customHeight="1">
      <c r="A11" s="374" t="s">
        <v>30</v>
      </c>
      <c r="B11" s="153" t="s">
        <v>31</v>
      </c>
      <c r="C11" s="154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>
        <f t="shared" ref="R11:R36" si="0">SUM(C11:Q11)</f>
        <v>0</v>
      </c>
    </row>
    <row r="12" spans="1:18">
      <c r="A12" s="374"/>
      <c r="B12" s="155" t="s">
        <v>32</v>
      </c>
      <c r="C12" s="156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>
        <f t="shared" si="0"/>
        <v>0</v>
      </c>
    </row>
    <row r="13" spans="1:18">
      <c r="A13" s="374"/>
      <c r="B13" s="157" t="s">
        <v>33</v>
      </c>
      <c r="C13" s="158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>
        <f t="shared" si="0"/>
        <v>0</v>
      </c>
    </row>
    <row r="14" spans="1:18" ht="12.75" customHeight="1">
      <c r="A14" s="370" t="s">
        <v>34</v>
      </c>
      <c r="B14" s="153" t="s">
        <v>35</v>
      </c>
      <c r="C14" s="15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>
        <f t="shared" si="0"/>
        <v>0</v>
      </c>
    </row>
    <row r="15" spans="1:18">
      <c r="A15" s="370"/>
      <c r="B15" s="155" t="s">
        <v>36</v>
      </c>
      <c r="C15" s="16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>
        <f t="shared" si="0"/>
        <v>0</v>
      </c>
    </row>
    <row r="16" spans="1:18">
      <c r="A16" s="370"/>
      <c r="B16" s="157" t="s">
        <v>37</v>
      </c>
      <c r="C16" s="16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>
        <f t="shared" si="0"/>
        <v>0</v>
      </c>
    </row>
    <row r="17" spans="1:18">
      <c r="A17" s="144" t="s">
        <v>38</v>
      </c>
      <c r="B17" s="162" t="s">
        <v>39</v>
      </c>
      <c r="C17" s="16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>
        <f t="shared" si="0"/>
        <v>0</v>
      </c>
    </row>
    <row r="18" spans="1:18" ht="12.75" customHeight="1">
      <c r="A18" s="370" t="s">
        <v>40</v>
      </c>
      <c r="B18" s="153" t="s">
        <v>41</v>
      </c>
      <c r="C18" s="159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>
        <f t="shared" si="0"/>
        <v>0</v>
      </c>
    </row>
    <row r="19" spans="1:18">
      <c r="A19" s="370"/>
      <c r="B19" s="157" t="s">
        <v>42</v>
      </c>
      <c r="C19" s="16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>
        <f t="shared" si="0"/>
        <v>0</v>
      </c>
    </row>
    <row r="20" spans="1:18" ht="12.75" customHeight="1">
      <c r="A20" s="370" t="s">
        <v>43</v>
      </c>
      <c r="B20" s="153" t="s">
        <v>44</v>
      </c>
      <c r="C20" s="159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>
        <f t="shared" si="0"/>
        <v>0</v>
      </c>
    </row>
    <row r="21" spans="1:18" ht="25.5">
      <c r="A21" s="370"/>
      <c r="B21" s="155" t="s">
        <v>45</v>
      </c>
      <c r="C21" s="16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>
        <f t="shared" si="0"/>
        <v>0</v>
      </c>
    </row>
    <row r="22" spans="1:18" ht="38.25">
      <c r="A22" s="370"/>
      <c r="B22" s="155" t="s">
        <v>46</v>
      </c>
      <c r="C22" s="156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>
        <f t="shared" si="0"/>
        <v>0</v>
      </c>
    </row>
    <row r="23" spans="1:18" ht="38.25">
      <c r="A23" s="370"/>
      <c r="B23" s="155" t="s">
        <v>47</v>
      </c>
      <c r="C23" s="156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>
        <f t="shared" si="0"/>
        <v>0</v>
      </c>
    </row>
    <row r="24" spans="1:18" ht="25.5">
      <c r="A24" s="370"/>
      <c r="B24" s="155" t="s">
        <v>48</v>
      </c>
      <c r="C24" s="156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>
        <f t="shared" si="0"/>
        <v>0</v>
      </c>
    </row>
    <row r="25" spans="1:18">
      <c r="A25" s="370"/>
      <c r="B25" s="157" t="s">
        <v>49</v>
      </c>
      <c r="C25" s="158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>
        <f t="shared" si="0"/>
        <v>0</v>
      </c>
    </row>
    <row r="26" spans="1:18" ht="12.75" customHeight="1">
      <c r="A26" s="371" t="s">
        <v>50</v>
      </c>
      <c r="B26" s="153" t="s">
        <v>51</v>
      </c>
      <c r="C26" s="159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9">
        <f t="shared" si="0"/>
        <v>0</v>
      </c>
    </row>
    <row r="27" spans="1:18">
      <c r="A27" s="371"/>
      <c r="B27" s="155" t="s">
        <v>52</v>
      </c>
      <c r="C27" s="16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>
        <f t="shared" si="0"/>
        <v>0</v>
      </c>
    </row>
    <row r="28" spans="1:18">
      <c r="A28" s="371"/>
      <c r="B28" s="155" t="s">
        <v>53</v>
      </c>
      <c r="C28" s="16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>
        <f t="shared" si="0"/>
        <v>0</v>
      </c>
    </row>
    <row r="29" spans="1:18">
      <c r="A29" s="371"/>
      <c r="B29" s="155" t="s">
        <v>54</v>
      </c>
      <c r="C29" s="16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>
        <f t="shared" si="0"/>
        <v>0</v>
      </c>
    </row>
    <row r="30" spans="1:18">
      <c r="A30" s="371"/>
      <c r="B30" s="155" t="s">
        <v>55</v>
      </c>
      <c r="C30" s="16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>
        <f t="shared" si="0"/>
        <v>0</v>
      </c>
    </row>
    <row r="31" spans="1:18">
      <c r="A31" s="371"/>
      <c r="B31" s="164" t="s">
        <v>56</v>
      </c>
      <c r="C31" s="16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>
        <f t="shared" si="0"/>
        <v>0</v>
      </c>
    </row>
    <row r="32" spans="1:18" ht="12.75" customHeight="1">
      <c r="A32" s="433" t="s">
        <v>57</v>
      </c>
      <c r="B32" s="153" t="s">
        <v>58</v>
      </c>
      <c r="C32" s="159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>
        <f t="shared" si="0"/>
        <v>0</v>
      </c>
    </row>
    <row r="33" spans="1:18">
      <c r="A33" s="433"/>
      <c r="B33" s="155" t="s">
        <v>59</v>
      </c>
      <c r="C33" s="16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>
        <f t="shared" si="0"/>
        <v>0</v>
      </c>
    </row>
    <row r="34" spans="1:18" ht="51">
      <c r="A34" s="433"/>
      <c r="B34" s="155" t="s">
        <v>60</v>
      </c>
      <c r="C34" s="16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>
        <f t="shared" si="0"/>
        <v>0</v>
      </c>
    </row>
    <row r="35" spans="1:18" ht="51">
      <c r="A35" s="433"/>
      <c r="B35" s="155" t="s">
        <v>61</v>
      </c>
      <c r="C35" s="16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>
        <f t="shared" si="0"/>
        <v>0</v>
      </c>
    </row>
    <row r="36" spans="1:18" ht="38.25">
      <c r="A36" s="433"/>
      <c r="B36" s="166" t="s">
        <v>62</v>
      </c>
      <c r="C36" s="16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>
        <f t="shared" si="0"/>
        <v>0</v>
      </c>
    </row>
    <row r="37" spans="1:18" s="103" customFormat="1" ht="11.25">
      <c r="A37" s="78" t="s">
        <v>91</v>
      </c>
      <c r="B37" s="100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3" customFormat="1" ht="11.25">
      <c r="A38" s="104" t="s">
        <v>70</v>
      </c>
      <c r="B38" s="100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8" s="103" customFormat="1" ht="12.75" customHeight="1">
      <c r="A39" s="432" t="s">
        <v>143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</row>
    <row r="40" spans="1:18" s="103" customFormat="1" ht="12.75" customHeight="1">
      <c r="A40" s="432" t="s">
        <v>144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</row>
    <row r="41" spans="1:18" s="103" customFormat="1" ht="12.75" customHeight="1">
      <c r="A41" s="432" t="s">
        <v>92</v>
      </c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</row>
    <row r="42" spans="1:18" s="103" customFormat="1" ht="12.75" customHeight="1">
      <c r="A42" s="432" t="s">
        <v>93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</row>
    <row r="43" spans="1:18" s="103" customFormat="1" ht="12.75" customHeight="1">
      <c r="A43" s="432" t="s">
        <v>94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</row>
    <row r="44" spans="1:18" s="103" customFormat="1" ht="12.75" customHeight="1">
      <c r="A44" s="432" t="s">
        <v>95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</row>
    <row r="45" spans="1:18" s="103" customFormat="1" ht="12.75" customHeight="1">
      <c r="A45" s="432" t="s">
        <v>96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</row>
    <row r="46" spans="1:18" s="103" customFormat="1" ht="12.75" customHeight="1">
      <c r="A46" s="432" t="s">
        <v>97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</row>
    <row r="47" spans="1:18" s="103" customFormat="1" ht="12.75" customHeight="1">
      <c r="A47" s="432" t="s">
        <v>98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</row>
    <row r="48" spans="1:18" s="103" customFormat="1" ht="12.75" customHeight="1">
      <c r="A48" s="432" t="s">
        <v>99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>
      <selection activeCell="L15" sqref="L1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7" customFormat="1" ht="12.75" customHeight="1">
      <c r="A1" s="395" t="s">
        <v>100</v>
      </c>
      <c r="B1" s="395"/>
      <c r="C1" s="395"/>
      <c r="D1" s="395"/>
      <c r="E1" s="395"/>
      <c r="F1" s="395"/>
      <c r="G1" s="395"/>
    </row>
    <row r="2" spans="1:7" s="227" customFormat="1" ht="12.75" customHeight="1">
      <c r="A2" s="395" t="s">
        <v>1</v>
      </c>
      <c r="B2" s="395"/>
      <c r="C2" s="395"/>
      <c r="D2" s="395"/>
      <c r="E2" s="395"/>
      <c r="F2" s="395"/>
      <c r="G2" s="395"/>
    </row>
    <row r="3" spans="1:7" s="225" customFormat="1" ht="12.75" customHeight="1">
      <c r="A3" s="226"/>
      <c r="B3" s="226"/>
      <c r="C3" s="226"/>
      <c r="D3" s="226"/>
      <c r="E3" s="226"/>
    </row>
    <row r="4" spans="1:7" s="225" customFormat="1" ht="12.75" customHeight="1">
      <c r="A4" s="330" t="s">
        <v>200</v>
      </c>
      <c r="B4" s="330"/>
      <c r="C4" s="330"/>
      <c r="D4" s="330"/>
      <c r="E4" s="330"/>
      <c r="F4" s="330"/>
      <c r="G4" s="330"/>
    </row>
    <row r="5" spans="1:7" s="222" customFormat="1" ht="12.75" customHeight="1">
      <c r="A5" s="221"/>
      <c r="B5" s="221"/>
      <c r="F5" s="331" t="s">
        <v>198</v>
      </c>
      <c r="G5" s="331"/>
    </row>
    <row r="6" spans="1:7" s="23" customFormat="1" ht="12.75" customHeight="1">
      <c r="A6" s="365" t="s">
        <v>101</v>
      </c>
      <c r="B6" s="359" t="s">
        <v>102</v>
      </c>
      <c r="C6" s="359"/>
      <c r="D6" s="359"/>
      <c r="E6" s="359"/>
      <c r="F6" s="359"/>
      <c r="G6" s="359"/>
    </row>
    <row r="7" spans="1:7" s="23" customFormat="1" ht="12.75" customHeight="1">
      <c r="A7" s="365"/>
      <c r="B7" s="359" t="s">
        <v>103</v>
      </c>
      <c r="C7" s="359"/>
      <c r="D7" s="359"/>
      <c r="E7" s="359"/>
      <c r="F7" s="359" t="s">
        <v>104</v>
      </c>
      <c r="G7" s="359" t="s">
        <v>10</v>
      </c>
    </row>
    <row r="8" spans="1:7" s="23" customFormat="1" ht="13.5" customHeight="1">
      <c r="A8" s="365"/>
      <c r="B8" s="359" t="s">
        <v>105</v>
      </c>
      <c r="C8" s="359"/>
      <c r="D8" s="359" t="s">
        <v>106</v>
      </c>
      <c r="E8" s="359" t="s">
        <v>17</v>
      </c>
      <c r="F8" s="359"/>
      <c r="G8" s="359"/>
    </row>
    <row r="9" spans="1:7" s="7" customFormat="1" ht="12.75" customHeight="1">
      <c r="A9" s="365"/>
      <c r="B9" s="128" t="s">
        <v>107</v>
      </c>
      <c r="C9" s="128" t="s">
        <v>108</v>
      </c>
      <c r="D9" s="359"/>
      <c r="E9" s="359"/>
      <c r="F9" s="359"/>
      <c r="G9" s="359"/>
    </row>
    <row r="10" spans="1:7" s="7" customFormat="1" ht="12.75" customHeight="1">
      <c r="A10" s="313" t="s">
        <v>180</v>
      </c>
      <c r="B10" s="224">
        <v>1</v>
      </c>
      <c r="C10" s="224"/>
      <c r="D10" s="224">
        <v>0</v>
      </c>
      <c r="E10" s="10">
        <f>SUM(B10:D10)</f>
        <v>1</v>
      </c>
      <c r="F10" s="224"/>
      <c r="G10" s="10">
        <f t="shared" ref="G10:G38" si="0">E10+F10</f>
        <v>1</v>
      </c>
    </row>
    <row r="11" spans="1:7" s="7" customFormat="1" ht="12.75" customHeight="1">
      <c r="A11" s="313" t="s">
        <v>181</v>
      </c>
      <c r="B11" s="224">
        <v>302</v>
      </c>
      <c r="C11" s="224">
        <v>3</v>
      </c>
      <c r="D11" s="224">
        <v>35</v>
      </c>
      <c r="E11" s="10">
        <f t="shared" ref="E11:E38" si="1">SUM(B11:D11)</f>
        <v>340</v>
      </c>
      <c r="F11" s="224">
        <v>5</v>
      </c>
      <c r="G11" s="10">
        <f t="shared" si="0"/>
        <v>345</v>
      </c>
    </row>
    <row r="12" spans="1:7" s="7" customFormat="1" ht="12.75" customHeight="1">
      <c r="A12" s="313" t="s">
        <v>182</v>
      </c>
      <c r="B12" s="224">
        <v>65</v>
      </c>
      <c r="C12" s="224"/>
      <c r="D12" s="224">
        <v>16</v>
      </c>
      <c r="E12" s="10">
        <f t="shared" si="1"/>
        <v>81</v>
      </c>
      <c r="F12" s="224"/>
      <c r="G12" s="10">
        <f t="shared" si="0"/>
        <v>81</v>
      </c>
    </row>
    <row r="13" spans="1:7" s="7" customFormat="1" ht="12.75" customHeight="1">
      <c r="A13" s="313" t="s">
        <v>183</v>
      </c>
      <c r="B13" s="224">
        <v>38</v>
      </c>
      <c r="C13" s="224">
        <v>3</v>
      </c>
      <c r="D13" s="224">
        <v>11</v>
      </c>
      <c r="E13" s="10">
        <f t="shared" si="1"/>
        <v>52</v>
      </c>
      <c r="F13" s="224"/>
      <c r="G13" s="10">
        <f t="shared" si="0"/>
        <v>52</v>
      </c>
    </row>
    <row r="14" spans="1:7" s="7" customFormat="1" ht="12.75" customHeight="1">
      <c r="A14" s="313" t="s">
        <v>184</v>
      </c>
      <c r="B14" s="224"/>
      <c r="C14" s="224">
        <v>193</v>
      </c>
      <c r="D14" s="224"/>
      <c r="E14" s="10">
        <f t="shared" ref="E14:E19" si="2">SUM(B14:D14)</f>
        <v>193</v>
      </c>
      <c r="F14" s="224">
        <v>3</v>
      </c>
      <c r="G14" s="10">
        <f t="shared" si="0"/>
        <v>196</v>
      </c>
    </row>
    <row r="15" spans="1:7" s="7" customFormat="1" ht="12.75" customHeight="1">
      <c r="A15" s="313" t="s">
        <v>185</v>
      </c>
      <c r="B15" s="224"/>
      <c r="C15" s="224">
        <v>3153</v>
      </c>
      <c r="D15" s="224"/>
      <c r="E15" s="10">
        <f t="shared" si="2"/>
        <v>3153</v>
      </c>
      <c r="F15" s="224">
        <v>86</v>
      </c>
      <c r="G15" s="10">
        <f t="shared" si="0"/>
        <v>3239</v>
      </c>
    </row>
    <row r="16" spans="1:7" s="7" customFormat="1" ht="12.75" customHeight="1">
      <c r="A16" s="313" t="s">
        <v>186</v>
      </c>
      <c r="B16" s="224"/>
      <c r="C16" s="224">
        <v>192</v>
      </c>
      <c r="D16" s="224"/>
      <c r="E16" s="10">
        <f t="shared" si="2"/>
        <v>192</v>
      </c>
      <c r="F16" s="224">
        <v>10</v>
      </c>
      <c r="G16" s="10">
        <f t="shared" si="0"/>
        <v>202</v>
      </c>
    </row>
    <row r="17" spans="1:7" s="7" customFormat="1" ht="12.75" customHeight="1">
      <c r="A17" s="313" t="s">
        <v>187</v>
      </c>
      <c r="B17" s="224"/>
      <c r="C17" s="224">
        <v>984</v>
      </c>
      <c r="D17" s="224"/>
      <c r="E17" s="10">
        <f t="shared" si="2"/>
        <v>984</v>
      </c>
      <c r="F17" s="224">
        <v>45</v>
      </c>
      <c r="G17" s="10">
        <f t="shared" si="0"/>
        <v>1029</v>
      </c>
    </row>
    <row r="18" spans="1:7" s="7" customFormat="1" ht="12.75" customHeight="1">
      <c r="A18" s="313" t="s">
        <v>188</v>
      </c>
      <c r="B18" s="224"/>
      <c r="C18" s="224">
        <v>1146</v>
      </c>
      <c r="D18" s="224"/>
      <c r="E18" s="10">
        <f t="shared" si="2"/>
        <v>1146</v>
      </c>
      <c r="F18" s="224">
        <v>171</v>
      </c>
      <c r="G18" s="10">
        <f t="shared" si="0"/>
        <v>1317</v>
      </c>
    </row>
    <row r="19" spans="1:7" s="7" customFormat="1" ht="12.75" customHeight="1">
      <c r="A19" s="313" t="s">
        <v>189</v>
      </c>
      <c r="B19" s="224"/>
      <c r="C19" s="224">
        <v>103</v>
      </c>
      <c r="D19" s="224"/>
      <c r="E19" s="10">
        <f t="shared" si="2"/>
        <v>103</v>
      </c>
      <c r="F19" s="224">
        <v>6</v>
      </c>
      <c r="G19" s="10">
        <f t="shared" si="0"/>
        <v>109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7" t="s">
        <v>10</v>
      </c>
      <c r="B39" s="128">
        <f>SUM(B10:B19)</f>
        <v>406</v>
      </c>
      <c r="C39" s="128">
        <f>SUM(C10:C19)</f>
        <v>5777</v>
      </c>
      <c r="D39" s="128">
        <f t="shared" ref="D39:G39" si="3">SUM(D10:D19)</f>
        <v>62</v>
      </c>
      <c r="E39" s="128">
        <f t="shared" si="3"/>
        <v>6245</v>
      </c>
      <c r="F39" s="128">
        <f t="shared" si="3"/>
        <v>326</v>
      </c>
      <c r="G39" s="128">
        <f t="shared" si="3"/>
        <v>6571</v>
      </c>
    </row>
    <row r="40" spans="1:7" s="225" customFormat="1">
      <c r="A40" s="223" t="s">
        <v>19</v>
      </c>
      <c r="B40" s="222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29" t="s">
        <v>109</v>
      </c>
      <c r="B1" s="329"/>
      <c r="C1" s="329"/>
    </row>
    <row r="2" spans="1:4" ht="12.75" customHeight="1">
      <c r="A2" s="329" t="s">
        <v>64</v>
      </c>
      <c r="B2" s="329"/>
      <c r="C2" s="329"/>
    </row>
    <row r="3" spans="1:4" ht="12.75" customHeight="1">
      <c r="A3" s="5"/>
      <c r="B3" s="5"/>
    </row>
    <row r="4" spans="1:4" ht="12.75" customHeight="1">
      <c r="A4" s="330" t="s">
        <v>142</v>
      </c>
      <c r="B4" s="330"/>
    </row>
    <row r="5" spans="1:4" ht="12.75" customHeight="1">
      <c r="A5" s="315" t="s">
        <v>195</v>
      </c>
      <c r="B5" s="314"/>
    </row>
    <row r="6" spans="1:4" s="1" customFormat="1" ht="12.75" customHeight="1">
      <c r="C6" s="105">
        <v>1</v>
      </c>
    </row>
    <row r="7" spans="1:4" s="23" customFormat="1" ht="12.75" customHeight="1">
      <c r="A7" s="365" t="s">
        <v>101</v>
      </c>
      <c r="B7" s="359" t="s">
        <v>110</v>
      </c>
      <c r="C7" s="359"/>
      <c r="D7" s="106"/>
    </row>
    <row r="8" spans="1:4" s="23" customFormat="1" ht="41.25" customHeight="1">
      <c r="A8" s="365"/>
      <c r="B8" s="359" t="s">
        <v>111</v>
      </c>
      <c r="C8" s="359" t="s">
        <v>112</v>
      </c>
      <c r="D8" s="106"/>
    </row>
    <row r="9" spans="1:4" s="23" customFormat="1">
      <c r="A9" s="365"/>
      <c r="B9" s="359"/>
      <c r="C9" s="359"/>
      <c r="D9" s="106"/>
    </row>
    <row r="10" spans="1:4" ht="12.75" customHeight="1">
      <c r="A10" s="313" t="s">
        <v>180</v>
      </c>
      <c r="B10" s="287">
        <v>14607.74</v>
      </c>
      <c r="C10" s="287">
        <v>9495.0300000000007</v>
      </c>
    </row>
    <row r="11" spans="1:4" ht="12.75" customHeight="1">
      <c r="A11" s="313" t="s">
        <v>181</v>
      </c>
      <c r="B11" s="287">
        <v>12940.02</v>
      </c>
      <c r="C11" s="287">
        <v>8411.01</v>
      </c>
    </row>
    <row r="12" spans="1:4" ht="12.75" customHeight="1">
      <c r="A12" s="313" t="s">
        <v>182</v>
      </c>
      <c r="B12" s="287">
        <v>11382.88</v>
      </c>
      <c r="C12" s="287">
        <v>7398.87</v>
      </c>
    </row>
    <row r="13" spans="1:4" ht="12.75" customHeight="1">
      <c r="A13" s="313" t="s">
        <v>183</v>
      </c>
      <c r="B13" s="287">
        <v>9216.74</v>
      </c>
      <c r="C13" s="287">
        <v>5990.88</v>
      </c>
    </row>
    <row r="14" spans="1:4" ht="12.75" customHeight="1">
      <c r="A14" s="313" t="s">
        <v>184</v>
      </c>
      <c r="B14" s="287">
        <v>3072.36</v>
      </c>
      <c r="C14" s="287">
        <v>3072.36</v>
      </c>
    </row>
    <row r="15" spans="1:4" ht="12.75" customHeight="1">
      <c r="A15" s="313" t="s">
        <v>185</v>
      </c>
      <c r="B15" s="287">
        <v>2232.038</v>
      </c>
      <c r="C15" s="287">
        <v>2232.038</v>
      </c>
    </row>
    <row r="16" spans="1:4" ht="12.75" customHeight="1">
      <c r="A16" s="313" t="s">
        <v>186</v>
      </c>
      <c r="B16" s="287">
        <v>1939.89</v>
      </c>
      <c r="C16" s="287">
        <v>1939.89</v>
      </c>
    </row>
    <row r="17" spans="1:3" ht="12.75" customHeight="1">
      <c r="A17" s="313" t="s">
        <v>187</v>
      </c>
      <c r="B17" s="287">
        <v>1379.07</v>
      </c>
      <c r="C17" s="287">
        <v>1379.07</v>
      </c>
    </row>
    <row r="18" spans="1:3" ht="12.75" customHeight="1">
      <c r="A18" s="313" t="s">
        <v>188</v>
      </c>
      <c r="B18" s="287">
        <v>1185.05</v>
      </c>
      <c r="C18" s="287">
        <v>1185.05</v>
      </c>
    </row>
    <row r="19" spans="1:3" ht="12.75" customHeight="1">
      <c r="A19" s="313" t="s">
        <v>189</v>
      </c>
      <c r="B19" s="287">
        <v>1019.17</v>
      </c>
      <c r="C19" s="287">
        <v>1019.17</v>
      </c>
    </row>
    <row r="20" spans="1:3" ht="12.75" hidden="1" customHeight="1">
      <c r="A20" s="80"/>
      <c r="B20" s="176"/>
      <c r="C20" s="176"/>
    </row>
    <row r="21" spans="1:3" ht="12.75" hidden="1" customHeight="1">
      <c r="A21" s="80"/>
      <c r="B21" s="176"/>
      <c r="C21" s="176"/>
    </row>
    <row r="22" spans="1:3" ht="12.75" hidden="1" customHeight="1">
      <c r="A22" s="80"/>
      <c r="B22" s="176"/>
      <c r="C22" s="176"/>
    </row>
    <row r="23" spans="1:3" ht="12.75" hidden="1" customHeight="1">
      <c r="A23" s="80"/>
      <c r="B23" s="176"/>
      <c r="C23" s="176"/>
    </row>
    <row r="24" spans="1:3" ht="12.75" hidden="1" customHeight="1">
      <c r="A24" s="80"/>
      <c r="B24" s="176"/>
      <c r="C24" s="176"/>
    </row>
    <row r="25" spans="1:3" ht="12.75" hidden="1" customHeight="1">
      <c r="A25" s="80"/>
      <c r="B25" s="176"/>
      <c r="C25" s="176"/>
    </row>
    <row r="26" spans="1:3" ht="12.75" hidden="1" customHeight="1">
      <c r="A26" s="80"/>
      <c r="B26" s="176"/>
      <c r="C26" s="176"/>
    </row>
    <row r="27" spans="1:3" ht="12.75" hidden="1" customHeight="1">
      <c r="A27" s="80"/>
      <c r="B27" s="176"/>
      <c r="C27" s="176"/>
    </row>
    <row r="28" spans="1:3" ht="12.75" hidden="1" customHeight="1">
      <c r="A28" s="80"/>
      <c r="B28" s="176"/>
      <c r="C28" s="176"/>
    </row>
    <row r="29" spans="1:3" ht="12.75" hidden="1" customHeight="1">
      <c r="A29" s="80"/>
      <c r="B29" s="176"/>
      <c r="C29" s="176"/>
    </row>
    <row r="30" spans="1:3" ht="12.75" hidden="1" customHeight="1">
      <c r="A30" s="80"/>
      <c r="B30" s="176"/>
      <c r="C30" s="176"/>
    </row>
    <row r="31" spans="1:3" ht="12.75" hidden="1" customHeight="1">
      <c r="A31" s="80"/>
      <c r="B31" s="176"/>
      <c r="C31" s="176"/>
    </row>
    <row r="32" spans="1:3" ht="12.75" hidden="1" customHeight="1">
      <c r="A32" s="80"/>
      <c r="B32" s="176"/>
      <c r="C32" s="176"/>
    </row>
    <row r="33" spans="1:7" ht="12.75" hidden="1" customHeight="1">
      <c r="A33" s="80"/>
      <c r="B33" s="176"/>
      <c r="C33" s="176"/>
    </row>
    <row r="34" spans="1:7" ht="12.75" hidden="1" customHeight="1">
      <c r="A34" s="80"/>
      <c r="B34" s="176"/>
      <c r="C34" s="176"/>
    </row>
    <row r="35" spans="1:7" ht="12.75" hidden="1" customHeight="1">
      <c r="A35" s="80"/>
      <c r="B35" s="176"/>
      <c r="C35" s="176"/>
    </row>
    <row r="36" spans="1:7">
      <c r="A36" s="220"/>
      <c r="B36" s="177"/>
      <c r="C36" s="177"/>
    </row>
    <row r="37" spans="1:7">
      <c r="A37" s="223" t="s">
        <v>194</v>
      </c>
    </row>
    <row r="38" spans="1:7" s="82" customFormat="1">
      <c r="A38" s="319" t="s">
        <v>70</v>
      </c>
      <c r="B38" s="83"/>
      <c r="C38" s="83"/>
      <c r="D38" s="83"/>
      <c r="E38" s="83"/>
      <c r="F38" s="83"/>
      <c r="G38" s="83"/>
    </row>
    <row r="39" spans="1:7" s="82" customFormat="1">
      <c r="A39" s="320" t="s">
        <v>145</v>
      </c>
      <c r="B39" s="84"/>
      <c r="C39" s="84"/>
      <c r="D39" s="84"/>
      <c r="E39" s="84"/>
      <c r="F39" s="84"/>
      <c r="G39" s="84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tabSelected="1" workbookViewId="0">
      <selection activeCell="B9" sqref="B9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29" t="s">
        <v>113</v>
      </c>
      <c r="B1" s="329"/>
    </row>
    <row r="2" spans="1:2">
      <c r="A2" s="329" t="s">
        <v>1</v>
      </c>
      <c r="B2" s="329"/>
    </row>
    <row r="3" spans="1:2">
      <c r="A3" s="107"/>
      <c r="B3" s="108"/>
    </row>
    <row r="4" spans="1:2" ht="12.75" customHeight="1">
      <c r="A4" s="394" t="s">
        <v>199</v>
      </c>
      <c r="B4" s="394"/>
    </row>
    <row r="5" spans="1:2">
      <c r="A5" s="215"/>
      <c r="B5" s="318" t="s">
        <v>198</v>
      </c>
    </row>
    <row r="6" spans="1:2">
      <c r="A6" s="213" t="s">
        <v>114</v>
      </c>
      <c r="B6" s="214" t="s">
        <v>102</v>
      </c>
    </row>
    <row r="7" spans="1:2" ht="33.6" customHeight="1">
      <c r="A7" s="316" t="s">
        <v>191</v>
      </c>
      <c r="B7" s="228">
        <v>0</v>
      </c>
    </row>
    <row r="8" spans="1:2" ht="34.15" customHeight="1">
      <c r="A8" s="317" t="s">
        <v>115</v>
      </c>
      <c r="B8" s="228">
        <v>0</v>
      </c>
    </row>
    <row r="9" spans="1:2">
      <c r="A9" s="220" t="s">
        <v>116</v>
      </c>
      <c r="B9" s="124">
        <f>SUM(B7:B8)</f>
        <v>0</v>
      </c>
    </row>
    <row r="10" spans="1:2">
      <c r="A10" s="223" t="s">
        <v>117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ANEXO I - TAB 1</vt:lpstr>
      <vt:lpstr>ANEXO I - TAB 2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Nazareth</cp:lastModifiedBy>
  <cp:lastPrinted>2015-07-21T22:17:11Z</cp:lastPrinted>
  <dcterms:created xsi:type="dcterms:W3CDTF">2015-07-02T11:53:24Z</dcterms:created>
  <dcterms:modified xsi:type="dcterms:W3CDTF">2021-05-24T16:38:39Z</dcterms:modified>
</cp:coreProperties>
</file>